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david\Documents\"/>
    </mc:Choice>
  </mc:AlternateContent>
  <bookViews>
    <workbookView xWindow="0" yWindow="0" windowWidth="25523" windowHeight="15758"/>
  </bookViews>
  <sheets>
    <sheet name="Grid Map" sheetId="4" r:id="rId1"/>
    <sheet name="Work" sheetId="1" r:id="rId2"/>
    <sheet name="Shape" sheetId="2" r:id="rId3"/>
    <sheet name="Data" sheetId="3" r:id="rId4"/>
  </sheets>
  <definedNames>
    <definedName name="PrevalenceRange">Data!$R$1:$S$5</definedName>
    <definedName name="RaceList">Data!$O$1:$O$4</definedName>
    <definedName name="StateAbbrev">Work!$A$2:$A$52</definedName>
    <definedName name="UncertaintyList">Data!$P$1:$P$2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" i="3" l="1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J55" i="3"/>
  <c r="L55" i="3"/>
  <c r="K55" i="3"/>
  <c r="J54" i="3"/>
  <c r="L54" i="3"/>
  <c r="K54" i="3"/>
  <c r="J53" i="3"/>
  <c r="L53" i="3"/>
  <c r="K53" i="3"/>
  <c r="J52" i="3"/>
  <c r="L52" i="3"/>
  <c r="K52" i="3"/>
  <c r="J51" i="3"/>
  <c r="L51" i="3"/>
  <c r="K51" i="3"/>
  <c r="J50" i="3"/>
  <c r="L50" i="3"/>
  <c r="K50" i="3"/>
  <c r="J49" i="3"/>
  <c r="L49" i="3"/>
  <c r="K49" i="3"/>
  <c r="J48" i="3"/>
  <c r="L48" i="3"/>
  <c r="K48" i="3"/>
  <c r="J47" i="3"/>
  <c r="L47" i="3"/>
  <c r="K47" i="3"/>
  <c r="J46" i="3"/>
  <c r="L46" i="3"/>
  <c r="K46" i="3"/>
  <c r="J45" i="3"/>
  <c r="L45" i="3"/>
  <c r="K45" i="3"/>
  <c r="J44" i="3"/>
  <c r="L44" i="3"/>
  <c r="K44" i="3"/>
  <c r="J43" i="3"/>
  <c r="L43" i="3"/>
  <c r="K43" i="3"/>
  <c r="J42" i="3"/>
  <c r="L42" i="3"/>
  <c r="K42" i="3"/>
  <c r="J41" i="3"/>
  <c r="L41" i="3"/>
  <c r="K41" i="3"/>
  <c r="J40" i="3"/>
  <c r="L40" i="3"/>
  <c r="K40" i="3"/>
  <c r="J39" i="3"/>
  <c r="L39" i="3"/>
  <c r="K39" i="3"/>
  <c r="J38" i="3"/>
  <c r="L38" i="3"/>
  <c r="K38" i="3"/>
  <c r="J37" i="3"/>
  <c r="L37" i="3"/>
  <c r="K37" i="3"/>
  <c r="J36" i="3"/>
  <c r="L36" i="3"/>
  <c r="K36" i="3"/>
  <c r="J35" i="3"/>
  <c r="L35" i="3"/>
  <c r="K35" i="3"/>
  <c r="J34" i="3"/>
  <c r="L34" i="3"/>
  <c r="K34" i="3"/>
  <c r="J33" i="3"/>
  <c r="L33" i="3"/>
  <c r="K33" i="3"/>
  <c r="J32" i="3"/>
  <c r="L32" i="3"/>
  <c r="K32" i="3"/>
  <c r="J31" i="3"/>
  <c r="L31" i="3"/>
  <c r="K31" i="3"/>
  <c r="J30" i="3"/>
  <c r="L30" i="3"/>
  <c r="K30" i="3"/>
  <c r="J29" i="3"/>
  <c r="L29" i="3"/>
  <c r="K29" i="3"/>
  <c r="J28" i="3"/>
  <c r="L28" i="3"/>
  <c r="K28" i="3"/>
  <c r="J27" i="3"/>
  <c r="L27" i="3"/>
  <c r="K27" i="3"/>
  <c r="J26" i="3"/>
  <c r="L26" i="3"/>
  <c r="K26" i="3"/>
  <c r="J25" i="3"/>
  <c r="L25" i="3"/>
  <c r="K25" i="3"/>
  <c r="J24" i="3"/>
  <c r="L24" i="3"/>
  <c r="K24" i="3"/>
  <c r="J23" i="3"/>
  <c r="L23" i="3"/>
  <c r="K23" i="3"/>
  <c r="J22" i="3"/>
  <c r="L22" i="3"/>
  <c r="K22" i="3"/>
  <c r="J21" i="3"/>
  <c r="L21" i="3"/>
  <c r="K21" i="3"/>
  <c r="J20" i="3"/>
  <c r="L20" i="3"/>
  <c r="K20" i="3"/>
  <c r="J19" i="3"/>
  <c r="L19" i="3"/>
  <c r="K19" i="3"/>
  <c r="J18" i="3"/>
  <c r="L18" i="3"/>
  <c r="K18" i="3"/>
  <c r="J17" i="3"/>
  <c r="L17" i="3"/>
  <c r="K17" i="3"/>
  <c r="J16" i="3"/>
  <c r="L16" i="3"/>
  <c r="K16" i="3"/>
  <c r="J15" i="3"/>
  <c r="L15" i="3"/>
  <c r="K15" i="3"/>
  <c r="J14" i="3"/>
  <c r="L14" i="3"/>
  <c r="K14" i="3"/>
  <c r="J13" i="3"/>
  <c r="L13" i="3"/>
  <c r="K13" i="3"/>
  <c r="J12" i="3"/>
  <c r="L12" i="3"/>
  <c r="K12" i="3"/>
  <c r="J11" i="3"/>
  <c r="L11" i="3"/>
  <c r="K11" i="3"/>
  <c r="J10" i="3"/>
  <c r="L10" i="3"/>
  <c r="K10" i="3"/>
  <c r="J9" i="3"/>
  <c r="L9" i="3"/>
  <c r="K9" i="3"/>
  <c r="J8" i="3"/>
  <c r="L8" i="3"/>
  <c r="K8" i="3"/>
  <c r="J7" i="3"/>
  <c r="L7" i="3"/>
  <c r="K7" i="3"/>
  <c r="J6" i="3"/>
  <c r="L6" i="3"/>
  <c r="K6" i="3"/>
  <c r="J5" i="3"/>
  <c r="L5" i="3"/>
  <c r="K5" i="3"/>
  <c r="J4" i="3"/>
  <c r="L4" i="3"/>
  <c r="K4" i="3"/>
  <c r="J3" i="3"/>
  <c r="L3" i="3"/>
  <c r="K3" i="3"/>
  <c r="H10" i="1"/>
  <c r="C11" i="1"/>
  <c r="D11" i="1"/>
  <c r="C26" i="1"/>
  <c r="D26" i="1"/>
  <c r="C34" i="1"/>
  <c r="D34" i="1"/>
  <c r="C4" i="1"/>
  <c r="D4" i="1"/>
  <c r="C19" i="1"/>
  <c r="C35" i="1"/>
  <c r="C49" i="1"/>
  <c r="C16" i="1"/>
  <c r="D16" i="1"/>
  <c r="C36" i="1"/>
  <c r="D36" i="1"/>
  <c r="C51" i="1"/>
  <c r="C6" i="1"/>
  <c r="D6" i="1"/>
  <c r="C21" i="1"/>
  <c r="D21" i="1"/>
  <c r="C37" i="1"/>
  <c r="D37" i="1"/>
  <c r="C9" i="1"/>
  <c r="D9" i="1"/>
  <c r="C28" i="1"/>
  <c r="D28" i="1"/>
  <c r="C8" i="1"/>
  <c r="D8" i="1"/>
  <c r="C23" i="1"/>
  <c r="D23" i="1"/>
  <c r="C43" i="1"/>
  <c r="D43" i="1"/>
  <c r="C3" i="1"/>
  <c r="D3" i="1"/>
  <c r="C44" i="1"/>
  <c r="D44" i="1"/>
  <c r="C20" i="1"/>
  <c r="D20" i="1"/>
  <c r="C52" i="1"/>
  <c r="C17" i="1"/>
  <c r="D17" i="1"/>
  <c r="C33" i="1"/>
  <c r="C47" i="1"/>
  <c r="D47" i="1"/>
  <c r="C24" i="1"/>
  <c r="D24" i="1"/>
  <c r="C42" i="1"/>
  <c r="C41" i="1"/>
  <c r="D41" i="1"/>
  <c r="C12" i="1"/>
  <c r="D12" i="1"/>
  <c r="C27" i="1"/>
  <c r="D27" i="1"/>
  <c r="C50" i="1"/>
  <c r="D50" i="1"/>
  <c r="C7" i="1"/>
  <c r="D7" i="1"/>
  <c r="C30" i="1"/>
  <c r="D30" i="1"/>
  <c r="C18" i="1"/>
  <c r="C46" i="1"/>
  <c r="D46" i="1"/>
  <c r="C13" i="1"/>
  <c r="C29" i="1"/>
  <c r="C39" i="1"/>
  <c r="D39" i="1"/>
  <c r="C22" i="1"/>
  <c r="C48" i="1"/>
  <c r="C15" i="1"/>
  <c r="C31" i="1"/>
  <c r="C32" i="1"/>
  <c r="C14" i="1"/>
  <c r="C40" i="1"/>
  <c r="C10" i="1"/>
  <c r="C25" i="1"/>
  <c r="C45" i="1"/>
  <c r="C5" i="1"/>
  <c r="C38" i="1"/>
  <c r="C2" i="1"/>
  <c r="Q34" i="1"/>
  <c r="T11" i="1"/>
  <c r="D31" i="1"/>
  <c r="D52" i="1"/>
  <c r="D38" i="1"/>
  <c r="M38" i="1"/>
  <c r="D10" i="1"/>
  <c r="T10" i="1"/>
  <c r="D22" i="1"/>
  <c r="S22" i="1"/>
  <c r="D42" i="1"/>
  <c r="D49" i="1"/>
  <c r="D51" i="1"/>
  <c r="K51" i="1"/>
  <c r="D45" i="1"/>
  <c r="L45" i="1"/>
  <c r="D14" i="1"/>
  <c r="R14" i="1"/>
  <c r="D15" i="1"/>
  <c r="L15" i="1"/>
  <c r="D29" i="1"/>
  <c r="D19" i="1"/>
  <c r="D5" i="1"/>
  <c r="D40" i="1"/>
  <c r="M40" i="1"/>
  <c r="D18" i="1"/>
  <c r="D35" i="1"/>
  <c r="L35" i="1"/>
  <c r="D25" i="1"/>
  <c r="T25" i="1"/>
  <c r="D32" i="1"/>
  <c r="Q32" i="1"/>
  <c r="D48" i="1"/>
  <c r="D13" i="1"/>
  <c r="R13" i="1"/>
  <c r="D33" i="1"/>
  <c r="D2" i="1"/>
  <c r="O2" i="1"/>
  <c r="R30" i="1"/>
  <c r="S8" i="1"/>
  <c r="S21" i="1"/>
  <c r="S7" i="1"/>
  <c r="S41" i="1"/>
  <c r="P17" i="1"/>
  <c r="T3" i="1"/>
  <c r="S28" i="1"/>
  <c r="S39" i="1"/>
  <c r="J50" i="1"/>
  <c r="N24" i="1"/>
  <c r="R43" i="1"/>
  <c r="M9" i="1"/>
  <c r="K4" i="1"/>
  <c r="R46" i="1"/>
  <c r="T27" i="1"/>
  <c r="P23" i="1"/>
  <c r="S37" i="1"/>
  <c r="R11" i="1"/>
  <c r="S34" i="1"/>
  <c r="S11" i="1"/>
  <c r="T34" i="1"/>
  <c r="O26" i="1"/>
  <c r="N26" i="1"/>
  <c r="L11" i="1"/>
  <c r="K11" i="1"/>
  <c r="L26" i="1"/>
  <c r="L34" i="1"/>
  <c r="Q11" i="1"/>
  <c r="G52" i="1"/>
  <c r="G51" i="1"/>
  <c r="G50" i="1"/>
  <c r="G49" i="1"/>
  <c r="G48" i="1"/>
  <c r="G47" i="1"/>
  <c r="G46" i="1"/>
  <c r="G45" i="1"/>
  <c r="G44" i="1"/>
  <c r="S44" i="1"/>
  <c r="G43" i="1"/>
  <c r="G42" i="1"/>
  <c r="G41" i="1"/>
  <c r="G40" i="1"/>
  <c r="G39" i="1"/>
  <c r="G38" i="1"/>
  <c r="G37" i="1"/>
  <c r="G36" i="1"/>
  <c r="Q36" i="1"/>
  <c r="G35" i="1"/>
  <c r="G34" i="1"/>
  <c r="I34" i="1"/>
  <c r="G33" i="1"/>
  <c r="G32" i="1"/>
  <c r="G31" i="1"/>
  <c r="G30" i="1"/>
  <c r="G29" i="1"/>
  <c r="G28" i="1"/>
  <c r="G27" i="1"/>
  <c r="G26" i="1"/>
  <c r="I26" i="1"/>
  <c r="G25" i="1"/>
  <c r="G24" i="1"/>
  <c r="G23" i="1"/>
  <c r="G22" i="1"/>
  <c r="G21" i="1"/>
  <c r="G20" i="1"/>
  <c r="Q20" i="1"/>
  <c r="G19" i="1"/>
  <c r="G18" i="1"/>
  <c r="G17" i="1"/>
  <c r="G16" i="1"/>
  <c r="Q16" i="1"/>
  <c r="G15" i="1"/>
  <c r="G14" i="1"/>
  <c r="G12" i="1"/>
  <c r="G11" i="1"/>
  <c r="I11" i="1"/>
  <c r="G10" i="1"/>
  <c r="G9" i="1"/>
  <c r="G8" i="1"/>
  <c r="G7" i="1"/>
  <c r="G6" i="1"/>
  <c r="M6" i="1"/>
  <c r="G5" i="1"/>
  <c r="G4" i="1"/>
  <c r="G3" i="1"/>
  <c r="G2" i="1"/>
  <c r="H52" i="1"/>
  <c r="H51" i="1"/>
  <c r="H50" i="1"/>
  <c r="H49" i="1"/>
  <c r="H48" i="1"/>
  <c r="H47" i="1"/>
  <c r="P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J34" i="1"/>
  <c r="H33" i="1"/>
  <c r="H32" i="1"/>
  <c r="H31" i="1"/>
  <c r="H30" i="1"/>
  <c r="H29" i="1"/>
  <c r="H28" i="1"/>
  <c r="H27" i="1"/>
  <c r="H26" i="1"/>
  <c r="P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R12" i="1"/>
  <c r="H11" i="1"/>
  <c r="J11" i="1"/>
  <c r="H9" i="1"/>
  <c r="H8" i="1"/>
  <c r="H7" i="1"/>
  <c r="H6" i="1"/>
  <c r="H5" i="1"/>
  <c r="H4" i="1"/>
  <c r="H3" i="1"/>
  <c r="H2" i="1"/>
  <c r="K26" i="1"/>
  <c r="R52" i="1"/>
  <c r="R34" i="1"/>
  <c r="N48" i="1"/>
  <c r="M26" i="1"/>
  <c r="N11" i="1"/>
  <c r="R5" i="1"/>
  <c r="J26" i="1"/>
  <c r="R26" i="1"/>
  <c r="N34" i="1"/>
  <c r="Q26" i="1"/>
  <c r="M11" i="1"/>
  <c r="M34" i="1"/>
  <c r="R29" i="1"/>
  <c r="P11" i="1"/>
  <c r="S35" i="1"/>
  <c r="O33" i="1"/>
  <c r="T26" i="1"/>
  <c r="R42" i="1"/>
  <c r="R19" i="1"/>
  <c r="P31" i="1"/>
  <c r="R18" i="1"/>
  <c r="P34" i="1"/>
  <c r="S26" i="1"/>
  <c r="J13" i="1"/>
  <c r="L5" i="1"/>
  <c r="P35" i="1"/>
  <c r="K5" i="1"/>
  <c r="N52" i="1"/>
  <c r="I13" i="1"/>
  <c r="I19" i="1"/>
  <c r="K22" i="1"/>
  <c r="N13" i="1"/>
  <c r="P19" i="1"/>
  <c r="O19" i="1"/>
  <c r="Q13" i="1"/>
  <c r="J25" i="1"/>
  <c r="J33" i="1"/>
  <c r="L42" i="1"/>
  <c r="K14" i="1"/>
  <c r="K42" i="1"/>
  <c r="L25" i="1"/>
  <c r="T14" i="1"/>
  <c r="I42" i="1"/>
  <c r="J14" i="1"/>
  <c r="J42" i="1"/>
  <c r="Q42" i="1"/>
  <c r="K13" i="1"/>
  <c r="L13" i="1"/>
  <c r="M5" i="1"/>
  <c r="N5" i="1"/>
  <c r="P13" i="1"/>
  <c r="T31" i="1"/>
  <c r="S42" i="1"/>
  <c r="Q19" i="1"/>
  <c r="M19" i="1"/>
  <c r="T19" i="1"/>
  <c r="S51" i="1"/>
  <c r="N15" i="1"/>
  <c r="P14" i="1"/>
  <c r="O14" i="1"/>
  <c r="P5" i="1"/>
  <c r="I48" i="1"/>
  <c r="N51" i="1"/>
  <c r="P42" i="1"/>
  <c r="S14" i="1"/>
  <c r="J29" i="1"/>
  <c r="I10" i="1"/>
  <c r="I51" i="1"/>
  <c r="N32" i="1"/>
  <c r="J5" i="1"/>
  <c r="J38" i="1"/>
  <c r="R2" i="1"/>
  <c r="M33" i="1"/>
  <c r="P25" i="1"/>
  <c r="O5" i="1"/>
  <c r="T15" i="1"/>
  <c r="S25" i="1"/>
  <c r="R10" i="1"/>
  <c r="J19" i="1"/>
  <c r="J35" i="1"/>
  <c r="Q25" i="1"/>
  <c r="Q5" i="1"/>
  <c r="L14" i="1"/>
  <c r="L51" i="1"/>
  <c r="N42" i="1"/>
  <c r="N14" i="1"/>
  <c r="M14" i="1"/>
  <c r="N25" i="1"/>
  <c r="P32" i="1"/>
  <c r="M13" i="1"/>
  <c r="P29" i="1"/>
  <c r="T42" i="1"/>
  <c r="T33" i="1"/>
  <c r="T13" i="1"/>
  <c r="S13" i="1"/>
  <c r="Q2" i="1"/>
  <c r="L18" i="1"/>
  <c r="K18" i="1"/>
  <c r="N2" i="1"/>
  <c r="P52" i="1"/>
  <c r="O22" i="1"/>
  <c r="T18" i="1"/>
  <c r="S45" i="1"/>
  <c r="R22" i="1"/>
  <c r="J18" i="1"/>
  <c r="J22" i="1"/>
  <c r="I32" i="1"/>
  <c r="I40" i="1"/>
  <c r="I52" i="1"/>
  <c r="Q18" i="1"/>
  <c r="K31" i="1"/>
  <c r="K32" i="1"/>
  <c r="N22" i="1"/>
  <c r="M52" i="1"/>
  <c r="M51" i="1"/>
  <c r="O51" i="1"/>
  <c r="O18" i="1"/>
  <c r="T29" i="1"/>
  <c r="R25" i="1"/>
  <c r="J2" i="1"/>
  <c r="J10" i="1"/>
  <c r="J15" i="1"/>
  <c r="J31" i="1"/>
  <c r="J51" i="1"/>
  <c r="I25" i="1"/>
  <c r="I29" i="1"/>
  <c r="I33" i="1"/>
  <c r="I45" i="1"/>
  <c r="Q51" i="1"/>
  <c r="Q10" i="1"/>
  <c r="Q40" i="1"/>
  <c r="L32" i="1"/>
  <c r="L10" i="1"/>
  <c r="K29" i="1"/>
  <c r="L29" i="1"/>
  <c r="N18" i="1"/>
  <c r="M18" i="1"/>
  <c r="N29" i="1"/>
  <c r="P10" i="1"/>
  <c r="O52" i="1"/>
  <c r="O25" i="1"/>
  <c r="O13" i="1"/>
  <c r="T32" i="1"/>
  <c r="T51" i="1"/>
  <c r="S52" i="1"/>
  <c r="S29" i="1"/>
  <c r="S5" i="1"/>
  <c r="N40" i="1"/>
  <c r="T40" i="1"/>
  <c r="L40" i="1"/>
  <c r="S49" i="1"/>
  <c r="Q49" i="1"/>
  <c r="L49" i="1"/>
  <c r="K49" i="1"/>
  <c r="K40" i="1"/>
  <c r="N49" i="1"/>
  <c r="M49" i="1"/>
  <c r="S48" i="1"/>
  <c r="P48" i="1"/>
  <c r="K48" i="1"/>
  <c r="Q48" i="1"/>
  <c r="O48" i="1"/>
  <c r="M48" i="1"/>
  <c r="R40" i="1"/>
  <c r="P45" i="1"/>
  <c r="N45" i="1"/>
  <c r="K45" i="1"/>
  <c r="T45" i="1"/>
  <c r="R49" i="1"/>
  <c r="S31" i="1"/>
  <c r="O31" i="1"/>
  <c r="L31" i="1"/>
  <c r="M31" i="1"/>
  <c r="N31" i="1"/>
  <c r="Q31" i="1"/>
  <c r="Q45" i="1"/>
  <c r="L48" i="1"/>
  <c r="P40" i="1"/>
  <c r="T48" i="1"/>
  <c r="T49" i="1"/>
  <c r="S2" i="1"/>
  <c r="T2" i="1"/>
  <c r="P2" i="1"/>
  <c r="R48" i="1"/>
  <c r="R35" i="1"/>
  <c r="T35" i="1"/>
  <c r="O35" i="1"/>
  <c r="S15" i="1"/>
  <c r="K15" i="1"/>
  <c r="P15" i="1"/>
  <c r="Q15" i="1"/>
  <c r="R45" i="1"/>
  <c r="T38" i="1"/>
  <c r="K38" i="1"/>
  <c r="L38" i="1"/>
  <c r="P38" i="1"/>
  <c r="Q38" i="1"/>
  <c r="R31" i="1"/>
  <c r="J45" i="1"/>
  <c r="J49" i="1"/>
  <c r="I2" i="1"/>
  <c r="I15" i="1"/>
  <c r="I31" i="1"/>
  <c r="I35" i="1"/>
  <c r="Q35" i="1"/>
  <c r="K2" i="1"/>
  <c r="M2" i="1"/>
  <c r="N38" i="1"/>
  <c r="N35" i="1"/>
  <c r="M15" i="1"/>
  <c r="O15" i="1"/>
  <c r="P49" i="1"/>
  <c r="O45" i="1"/>
  <c r="S40" i="1"/>
  <c r="S38" i="1"/>
  <c r="L2" i="1"/>
  <c r="N33" i="1"/>
  <c r="L33" i="1"/>
  <c r="R33" i="1"/>
  <c r="S33" i="1"/>
  <c r="P33" i="1"/>
  <c r="N19" i="1"/>
  <c r="S19" i="1"/>
  <c r="L19" i="1"/>
  <c r="K19" i="1"/>
  <c r="R15" i="1"/>
  <c r="T22" i="1"/>
  <c r="L22" i="1"/>
  <c r="Q22" i="1"/>
  <c r="P22" i="1"/>
  <c r="R38" i="1"/>
  <c r="I49" i="1"/>
  <c r="J32" i="1"/>
  <c r="J40" i="1"/>
  <c r="J48" i="1"/>
  <c r="J52" i="1"/>
  <c r="I5" i="1"/>
  <c r="I14" i="1"/>
  <c r="I18" i="1"/>
  <c r="I22" i="1"/>
  <c r="I38" i="1"/>
  <c r="O42" i="1"/>
  <c r="Q29" i="1"/>
  <c r="R32" i="1"/>
  <c r="L52" i="1"/>
  <c r="R51" i="1"/>
  <c r="N10" i="1"/>
  <c r="M42" i="1"/>
  <c r="M32" i="1"/>
  <c r="M10" i="1"/>
  <c r="P18" i="1"/>
  <c r="O10" i="1"/>
  <c r="P51" i="1"/>
  <c r="M29" i="1"/>
  <c r="T52" i="1"/>
  <c r="T5" i="1"/>
  <c r="S32" i="1"/>
  <c r="S10" i="1"/>
  <c r="S18" i="1"/>
  <c r="L30" i="1"/>
  <c r="N50" i="1"/>
  <c r="R39" i="1"/>
  <c r="J3" i="1"/>
  <c r="I30" i="1"/>
  <c r="R23" i="1"/>
  <c r="R36" i="1"/>
  <c r="N47" i="1"/>
  <c r="S47" i="1"/>
  <c r="S3" i="1"/>
  <c r="T9" i="1"/>
  <c r="L36" i="1"/>
  <c r="K16" i="1"/>
  <c r="L7" i="1"/>
  <c r="M30" i="1"/>
  <c r="P21" i="1"/>
  <c r="T21" i="1"/>
  <c r="S36" i="1"/>
  <c r="I21" i="1"/>
  <c r="K3" i="1"/>
  <c r="N30" i="1"/>
  <c r="M50" i="1"/>
  <c r="M3" i="1"/>
  <c r="S30" i="1"/>
  <c r="N46" i="1"/>
  <c r="K6" i="1"/>
  <c r="N20" i="1"/>
  <c r="I44" i="1"/>
  <c r="I12" i="1"/>
  <c r="L6" i="1"/>
  <c r="N27" i="1"/>
  <c r="N7" i="1"/>
  <c r="J27" i="1"/>
  <c r="J39" i="1"/>
  <c r="I37" i="1"/>
  <c r="N39" i="1"/>
  <c r="O27" i="1"/>
  <c r="I6" i="1"/>
  <c r="K37" i="1"/>
  <c r="K20" i="1"/>
  <c r="M39" i="1"/>
  <c r="P6" i="1"/>
  <c r="P9" i="1"/>
  <c r="O17" i="1"/>
  <c r="T46" i="1"/>
  <c r="S20" i="1"/>
  <c r="J46" i="1"/>
  <c r="Q43" i="1"/>
  <c r="Q6" i="1"/>
  <c r="Q46" i="1"/>
  <c r="N6" i="1"/>
  <c r="R6" i="1"/>
  <c r="J6" i="1"/>
  <c r="J23" i="1"/>
  <c r="J43" i="1"/>
  <c r="I8" i="1"/>
  <c r="I17" i="1"/>
  <c r="L46" i="1"/>
  <c r="K43" i="1"/>
  <c r="L43" i="1"/>
  <c r="K8" i="1"/>
  <c r="M44" i="1"/>
  <c r="M24" i="1"/>
  <c r="M8" i="1"/>
  <c r="N43" i="1"/>
  <c r="O20" i="1"/>
  <c r="P43" i="1"/>
  <c r="T6" i="1"/>
  <c r="S6" i="1"/>
  <c r="J20" i="1"/>
  <c r="I46" i="1"/>
  <c r="Q44" i="1"/>
  <c r="L8" i="1"/>
  <c r="K36" i="1"/>
  <c r="K28" i="1"/>
  <c r="P44" i="1"/>
  <c r="P36" i="1"/>
  <c r="P24" i="1"/>
  <c r="O23" i="1"/>
  <c r="O46" i="1"/>
  <c r="J47" i="1"/>
  <c r="I4" i="1"/>
  <c r="I41" i="1"/>
  <c r="Q41" i="1"/>
  <c r="R24" i="1"/>
  <c r="L44" i="1"/>
  <c r="L16" i="1"/>
  <c r="L47" i="1"/>
  <c r="S16" i="1"/>
  <c r="T47" i="1"/>
  <c r="S24" i="1"/>
  <c r="R44" i="1"/>
  <c r="J7" i="1"/>
  <c r="J16" i="1"/>
  <c r="J24" i="1"/>
  <c r="J28" i="1"/>
  <c r="J36" i="1"/>
  <c r="J44" i="1"/>
  <c r="L24" i="1"/>
  <c r="N16" i="1"/>
  <c r="N4" i="1"/>
  <c r="M16" i="1"/>
  <c r="N41" i="1"/>
  <c r="P7" i="1"/>
  <c r="T16" i="1"/>
  <c r="S4" i="1"/>
  <c r="S27" i="1"/>
  <c r="S50" i="1"/>
  <c r="R28" i="1"/>
  <c r="K23" i="1"/>
  <c r="K46" i="1"/>
  <c r="L21" i="1"/>
  <c r="L41" i="1"/>
  <c r="N44" i="1"/>
  <c r="M46" i="1"/>
  <c r="P46" i="1"/>
  <c r="P16" i="1"/>
  <c r="P3" i="1"/>
  <c r="O44" i="1"/>
  <c r="P41" i="1"/>
  <c r="T44" i="1"/>
  <c r="T36" i="1"/>
  <c r="T24" i="1"/>
  <c r="S46" i="1"/>
  <c r="I9" i="1"/>
  <c r="I50" i="1"/>
  <c r="K21" i="1"/>
  <c r="N9" i="1"/>
  <c r="P50" i="1"/>
  <c r="O9" i="1"/>
  <c r="T50" i="1"/>
  <c r="R47" i="1"/>
  <c r="R50" i="1"/>
  <c r="R21" i="1"/>
  <c r="J21" i="1"/>
  <c r="J41" i="1"/>
  <c r="I23" i="1"/>
  <c r="I43" i="1"/>
  <c r="I47" i="1"/>
  <c r="Q47" i="1"/>
  <c r="Q23" i="1"/>
  <c r="L50" i="1"/>
  <c r="K41" i="1"/>
  <c r="K50" i="1"/>
  <c r="L23" i="1"/>
  <c r="L17" i="1"/>
  <c r="N12" i="1"/>
  <c r="N23" i="1"/>
  <c r="M43" i="1"/>
  <c r="N21" i="1"/>
  <c r="O4" i="1"/>
  <c r="O47" i="1"/>
  <c r="T41" i="1"/>
  <c r="S43" i="1"/>
  <c r="S23" i="1"/>
  <c r="T23" i="1"/>
  <c r="T43" i="1"/>
  <c r="R41" i="1"/>
  <c r="J30" i="1"/>
  <c r="I3" i="1"/>
  <c r="I16" i="1"/>
  <c r="I36" i="1"/>
  <c r="Q21" i="1"/>
  <c r="R16" i="1"/>
  <c r="K30" i="1"/>
  <c r="K47" i="1"/>
  <c r="K39" i="1"/>
  <c r="K27" i="1"/>
  <c r="K17" i="1"/>
  <c r="L27" i="1"/>
  <c r="L3" i="1"/>
  <c r="N36" i="1"/>
  <c r="N28" i="1"/>
  <c r="M36" i="1"/>
  <c r="N3" i="1"/>
  <c r="M21" i="1"/>
  <c r="M27" i="1"/>
  <c r="P30" i="1"/>
  <c r="P8" i="1"/>
  <c r="M17" i="1"/>
  <c r="O30" i="1"/>
  <c r="O43" i="1"/>
  <c r="O3" i="1"/>
  <c r="N17" i="1"/>
  <c r="T30" i="1"/>
  <c r="T4" i="1"/>
  <c r="R3" i="1"/>
  <c r="J37" i="1"/>
  <c r="J4" i="1"/>
  <c r="J8" i="1"/>
  <c r="J12" i="1"/>
  <c r="J17" i="1"/>
  <c r="I27" i="1"/>
  <c r="I39" i="1"/>
  <c r="Q37" i="1"/>
  <c r="Q27" i="1"/>
  <c r="Q9" i="1"/>
  <c r="L28" i="1"/>
  <c r="L20" i="1"/>
  <c r="L12" i="1"/>
  <c r="L4" i="1"/>
  <c r="L9" i="1"/>
  <c r="K12" i="1"/>
  <c r="M20" i="1"/>
  <c r="M12" i="1"/>
  <c r="M7" i="1"/>
  <c r="P28" i="1"/>
  <c r="P20" i="1"/>
  <c r="P12" i="1"/>
  <c r="P4" i="1"/>
  <c r="P27" i="1"/>
  <c r="O24" i="1"/>
  <c r="O37" i="1"/>
  <c r="T28" i="1"/>
  <c r="T20" i="1"/>
  <c r="T8" i="1"/>
  <c r="S12" i="1"/>
  <c r="T37" i="1"/>
  <c r="T17" i="1"/>
  <c r="T7" i="1"/>
  <c r="S17" i="1"/>
  <c r="S9" i="1"/>
  <c r="R27" i="1"/>
  <c r="R37" i="1"/>
  <c r="R20" i="1"/>
  <c r="R4" i="1"/>
  <c r="R9" i="1"/>
  <c r="Q24" i="1"/>
  <c r="T39" i="1"/>
  <c r="Q28" i="1"/>
  <c r="R17" i="1"/>
  <c r="R7" i="1"/>
  <c r="R8" i="1"/>
  <c r="T12" i="1"/>
  <c r="J9" i="1"/>
  <c r="I7" i="1"/>
  <c r="I20" i="1"/>
  <c r="I24" i="1"/>
  <c r="I28" i="1"/>
  <c r="L37" i="1"/>
  <c r="L39" i="1"/>
  <c r="N8" i="1"/>
  <c r="M28" i="1"/>
  <c r="N37" i="1"/>
  <c r="O39" i="1"/>
  <c r="O7" i="1"/>
  <c r="P39" i="1"/>
  <c r="P37" i="1"/>
  <c r="Q4" i="1"/>
  <c r="M25" i="1"/>
  <c r="O8" i="1"/>
  <c r="O49" i="1"/>
  <c r="K10" i="1"/>
  <c r="K35" i="1"/>
  <c r="K9" i="1"/>
  <c r="K34" i="1"/>
  <c r="M37" i="1"/>
  <c r="O50" i="1"/>
  <c r="O38" i="1"/>
  <c r="O6" i="1"/>
  <c r="Q30" i="1"/>
  <c r="Q52" i="1"/>
  <c r="K33" i="1"/>
  <c r="K7" i="1"/>
  <c r="M22" i="1"/>
  <c r="M41" i="1"/>
  <c r="O32" i="1"/>
  <c r="O12" i="1"/>
  <c r="O21" i="1"/>
  <c r="K52" i="1"/>
  <c r="O40" i="1"/>
  <c r="O16" i="1"/>
  <c r="O11" i="1"/>
  <c r="Q3" i="1"/>
  <c r="Q8" i="1"/>
  <c r="M4" i="1"/>
  <c r="O29" i="1"/>
  <c r="Q33" i="1"/>
  <c r="Q17" i="1"/>
  <c r="Q14" i="1"/>
  <c r="K24" i="1"/>
  <c r="K44" i="1"/>
  <c r="O36" i="1"/>
  <c r="O28" i="1"/>
  <c r="O41" i="1"/>
  <c r="Q12" i="1"/>
  <c r="Q39" i="1"/>
  <c r="Q7" i="1"/>
  <c r="Q50" i="1"/>
  <c r="K25" i="1"/>
  <c r="M47" i="1"/>
  <c r="M35" i="1"/>
  <c r="M23" i="1"/>
  <c r="O34" i="1"/>
  <c r="M45" i="1"/>
</calcChain>
</file>

<file path=xl/sharedStrings.xml><?xml version="1.0" encoding="utf-8"?>
<sst xmlns="http://schemas.openxmlformats.org/spreadsheetml/2006/main" count="417" uniqueCount="345">
  <si>
    <t>x</t>
  </si>
  <si>
    <t>y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</si>
  <si>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</si>
  <si>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</si>
  <si>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</si>
  <si>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</si>
  <si>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</si>
  <si>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</si>
  <si>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</si>
  <si>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</si>
  <si>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</si>
  <si>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</si>
  <si>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</si>
  <si>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</si>
  <si>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</si>
  <si>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</si>
  <si>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DC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</si>
  <si>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</si>
  <si>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</si>
  <si>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</si>
  <si>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</si>
  <si>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</si>
  <si>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</si>
  <si>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</si>
  <si>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</si>
  <si>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</si>
  <si>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</si>
  <si>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</si>
  <si>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</si>
  <si>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</si>
  <si>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</si>
  <si>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</si>
  <si>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</si>
  <si>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</si>
  <si>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</si>
  <si>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</si>
  <si>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</si>
  <si>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</si>
  <si>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</si>
  <si>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</si>
  <si>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</si>
  <si>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</si>
  <si>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</si>
  <si>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</si>
  <si>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</si>
  <si>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</si>
  <si>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</si>
  <si>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</si>
  <si>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</si>
  <si>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</si>
  <si>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</si>
  <si>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</si>
  <si>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</si>
  <si>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</si>
  <si>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</si>
  <si>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</si>
  <si>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</si>
  <si>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</si>
  <si>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</si>
  <si>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</si>
  <si>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</si>
  <si>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NM</t>
  </si>
  <si>
    <t>NY</t>
  </si>
  <si>
    <t>NC</t>
  </si>
  <si>
    <t>ND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</si>
  <si>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</si>
  <si>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</si>
  <si>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</si>
  <si>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</si>
  <si>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</si>
  <si>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</si>
  <si>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</si>
  <si>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</si>
  <si>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</si>
  <si>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SC</t>
  </si>
  <si>
    <t>SD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</si>
  <si>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</si>
  <si>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</si>
  <si>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</si>
  <si>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</si>
  <si>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</si>
  <si>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</si>
  <si>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</si>
  <si>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</si>
  <si>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</si>
  <si>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</si>
  <si>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</si>
  <si>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</si>
  <si>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</si>
  <si>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WI</t>
  </si>
  <si>
    <t>Wisconsin</t>
  </si>
  <si>
    <t>WY</t>
  </si>
  <si>
    <t>Wyoming</t>
  </si>
  <si>
    <t>State</t>
  </si>
  <si>
    <t>Flag</t>
  </si>
  <si>
    <t>x-off</t>
  </si>
  <si>
    <t>y-off</t>
  </si>
  <si>
    <t>PosX</t>
  </si>
  <si>
    <t>PosY</t>
  </si>
  <si>
    <t>x-1</t>
  </si>
  <si>
    <t>y-1</t>
  </si>
  <si>
    <t>x-2</t>
  </si>
  <si>
    <t>y-2</t>
  </si>
  <si>
    <t>x-3</t>
  </si>
  <si>
    <t>y-3</t>
  </si>
  <si>
    <t>x-4</t>
  </si>
  <si>
    <t>y-4</t>
  </si>
  <si>
    <t>Abbrev</t>
  </si>
  <si>
    <t>District of Columbia</t>
  </si>
  <si>
    <t>New Hampshire</t>
  </si>
  <si>
    <t>New Jersey</t>
  </si>
  <si>
    <t>New Mexico</t>
  </si>
  <si>
    <t>New York</t>
  </si>
  <si>
    <t>North Carolina</t>
  </si>
  <si>
    <t>North Dakota</t>
  </si>
  <si>
    <t>Rhode Island</t>
  </si>
  <si>
    <t>South Carolina</t>
  </si>
  <si>
    <t>South Dakota</t>
  </si>
  <si>
    <t>West Virginia</t>
  </si>
  <si>
    <t>x-5</t>
  </si>
  <si>
    <t>y-5</t>
  </si>
  <si>
    <t>95% Confidence Interval</t>
  </si>
  <si>
    <t>(32.1, 35.0)</t>
  </si>
  <si>
    <t>(27.8, 31.7)</t>
  </si>
  <si>
    <t>(27.7, 30.2)</t>
  </si>
  <si>
    <t>(33.8, 38.0)</t>
  </si>
  <si>
    <t>(23.5, 25.9)</t>
  </si>
  <si>
    <t>(20.4, 22.2)</t>
  </si>
  <si>
    <t>(24.9, 27.7)</t>
  </si>
  <si>
    <t>(28.6, 32.8)</t>
  </si>
  <si>
    <t>(19.5, 24.0)</t>
  </si>
  <si>
    <t>(25.0, 27.5)</t>
  </si>
  <si>
    <t>(28.9, 32.1)</t>
  </si>
  <si>
    <t>Guam</t>
  </si>
  <si>
    <t>(25.6, 30.5)</t>
  </si>
  <si>
    <t>(20.7, 23.5)</t>
  </si>
  <si>
    <t>(27.1, 30.8)</t>
  </si>
  <si>
    <t>(27.6, 31.1)</t>
  </si>
  <si>
    <t>(31.6, 34.0)</t>
  </si>
  <si>
    <t>(29.6, 32.3)</t>
  </si>
  <si>
    <t>(30.3, 32.2)</t>
  </si>
  <si>
    <t>(30.2, 33.1)</t>
  </si>
  <si>
    <t>(33.4, 36.4)</t>
  </si>
  <si>
    <t>(26.9, 29.5)</t>
  </si>
  <si>
    <t>(28.1, 31.1)</t>
  </si>
  <si>
    <t>(22.3, 24.4)</t>
  </si>
  <si>
    <t>(29.4, 32.0)</t>
  </si>
  <si>
    <t>(26.8, 28.5)</t>
  </si>
  <si>
    <t>(33.4, 37.6)</t>
  </si>
  <si>
    <t>(28.6, 31.9)</t>
  </si>
  <si>
    <t>(24.9, 27.9)</t>
  </si>
  <si>
    <t>(29.2, 31.3)</t>
  </si>
  <si>
    <t>(25.4, 30.1)</t>
  </si>
  <si>
    <t>(25.8, 29.1)</t>
  </si>
  <si>
    <t>(25.7, 28.1)</t>
  </si>
  <si>
    <t>(27.0, 30.0)</t>
  </si>
  <si>
    <t>(25.6, 28.5)</t>
  </si>
  <si>
    <t>(28.4, 31.0)</t>
  </si>
  <si>
    <t>(30.5, 34.0)</t>
  </si>
  <si>
    <t>(31.2, 34.1)</t>
  </si>
  <si>
    <t>(31.7, 34.3)</t>
  </si>
  <si>
    <t>(26.3, 29.6)</t>
  </si>
  <si>
    <t>(28.9, 31.4)</t>
  </si>
  <si>
    <t>Puerto Rico</t>
  </si>
  <si>
    <t>(26.8, 29.8)</t>
  </si>
  <si>
    <t>(25.4, 28.6)</t>
  </si>
  <si>
    <t>(30.9, 33.3)</t>
  </si>
  <si>
    <t>(27.9, 31.8)</t>
  </si>
  <si>
    <t>(29.3, 33.2)</t>
  </si>
  <si>
    <t>(30.6, 33.3)</t>
  </si>
  <si>
    <t>(24.9, 26.6)</t>
  </si>
  <si>
    <t>(23.5, 26.1)</t>
  </si>
  <si>
    <t>(27.2, 29.7)</t>
  </si>
  <si>
    <t>(26.0, 28.5)</t>
  </si>
  <si>
    <t>(34.2, 37.2)</t>
  </si>
  <si>
    <t>(29.6, 32.8)</t>
  </si>
  <si>
    <t>(27.5, 31.5)</t>
  </si>
  <si>
    <t>All Adults</t>
  </si>
  <si>
    <t>Non-Hispanic White Adults</t>
  </si>
  <si>
    <t>Prevalence</t>
  </si>
  <si>
    <t>(29.4, 31.4)</t>
  </si>
  <si>
    <t>(25.8, 28.2)</t>
  </si>
  <si>
    <t>(22.6, 24.8)</t>
  </si>
  <si>
    <t>(31.7, 34.2)</t>
  </si>
  <si>
    <t>(21.8, 23.4)</t>
  </si>
  <si>
    <t>(18.6, 19.7)</t>
  </si>
  <si>
    <t>(23.3, 25.1)</t>
  </si>
  <si>
    <t>(27.0, 29.4)</t>
  </si>
  <si>
    <t>(8.7, 11.3)</t>
  </si>
  <si>
    <t>(23.5, 25.2)</t>
  </si>
  <si>
    <t>(26.5, 28.6)</t>
  </si>
  <si>
    <t>(14.6, 22.6)</t>
  </si>
  <si>
    <t>(17.3, 20.3)</t>
  </si>
  <si>
    <t>(26.3, 28.5)</t>
  </si>
  <si>
    <t>(30.3, 31.9)</t>
  </si>
  <si>
    <t>(30.1, 31.7)</t>
  </si>
  <si>
    <t>(29.1, 30.2)</t>
  </si>
  <si>
    <t>(30.7, 32.4)</t>
  </si>
  <si>
    <t>(29.3, 31.7)</t>
  </si>
  <si>
    <t>(27.8, 29.3)</t>
  </si>
  <si>
    <t>(25.1, 26.9)</t>
  </si>
  <si>
    <t>(22.0, 23.3)</t>
  </si>
  <si>
    <t>(29.5, 31.0)</t>
  </si>
  <si>
    <t>(25.4, 26.7)</t>
  </si>
  <si>
    <t>(30.0, 32.5)</t>
  </si>
  <si>
    <t>(27.8, 29.9)</t>
  </si>
  <si>
    <t>(23.1, 24.7)</t>
  </si>
  <si>
    <t>(28.4, 29.6)</t>
  </si>
  <si>
    <t>(25.0, 27.8)</t>
  </si>
  <si>
    <t>(26.6, 28.5)</t>
  </si>
  <si>
    <t>(24.6, 26.2)</t>
  </si>
  <si>
    <t>(21.5, 23.5)</t>
  </si>
  <si>
    <t>(23.6, 25.4)</t>
  </si>
  <si>
    <t>(26.0, 27.7)</t>
  </si>
  <si>
    <t>(29.7, 31.7)</t>
  </si>
  <si>
    <t>(29.6, 31.1)</t>
  </si>
  <si>
    <t>(31.0, 32.7)</t>
  </si>
  <si>
    <t>(26.1, 28.0)</t>
  </si>
  <si>
    <t>(28.5, 29.9)</t>
  </si>
  <si>
    <t>(35.4, 58.3)</t>
  </si>
  <si>
    <t>(25.6, 27.6)</t>
  </si>
  <si>
    <t>(27.2, 28.9)</t>
  </si>
  <si>
    <t>(27.8, 30.0)</t>
  </si>
  <si>
    <t>(29.6, 31.8)</t>
  </si>
  <si>
    <t>(25.8, 27.7)</t>
  </si>
  <si>
    <t>(24.0, 25.1)</t>
  </si>
  <si>
    <t>(23.5, 25.1)</t>
  </si>
  <si>
    <t>(25.2, 26.9)</t>
  </si>
  <si>
    <t>(27.1, 28.5)</t>
  </si>
  <si>
    <t>(33.8, 35.6)</t>
  </si>
  <si>
    <t>(28.6, 30.7)</t>
  </si>
  <si>
    <t>(25.7, 27.9)</t>
  </si>
  <si>
    <t>(40.5, 44.3)</t>
  </si>
  <si>
    <t>(32.0, 49.4)</t>
  </si>
  <si>
    <t>(29.3, 42.2)</t>
  </si>
  <si>
    <t>(41.2, 47.8)</t>
  </si>
  <si>
    <t>(31.6, 38.0)</t>
  </si>
  <si>
    <t>(25.7, 33.2)</t>
  </si>
  <si>
    <t>(31.7, 37.8)</t>
  </si>
  <si>
    <t>(34.4, 40.1)</t>
  </si>
  <si>
    <t>(32.7, 36.7)</t>
  </si>
  <si>
    <t>(32.4, 37.6)</t>
  </si>
  <si>
    <t>(35.6, 39.4)</t>
  </si>
  <si>
    <t>No data available*</t>
  </si>
  <si>
    <t>(26.5, 46.7)</t>
  </si>
  <si>
    <t>(36.8, 43.7)</t>
  </si>
  <si>
    <t>(39.4, 45.6)</t>
  </si>
  <si>
    <t>(33.2, 47.3)</t>
  </si>
  <si>
    <t>(36.5, 42.7)</t>
  </si>
  <si>
    <t>(38.0, 45.9)</t>
  </si>
  <si>
    <t>(41.1, 45.3)</t>
  </si>
  <si>
    <t>(21.1, 45.7)</t>
  </si>
  <si>
    <t>(36.2, 39.7)</t>
  </si>
  <si>
    <t>(31.6, 37.7)</t>
  </si>
  <si>
    <t>(34.6, 39.2)</t>
  </si>
  <si>
    <t>(27.7, 35.0)</t>
  </si>
  <si>
    <t>(41.2, 44.9)</t>
  </si>
  <si>
    <t>(36.5, 43.5)</t>
  </si>
  <si>
    <t>(31.2, 39.4)</t>
  </si>
  <si>
    <t>(31.7, 42.8)</t>
  </si>
  <si>
    <t>(16.0, 37.7)</t>
  </si>
  <si>
    <t>(34.7, 38.8)</t>
  </si>
  <si>
    <t>(28.1, 42.5)</t>
  </si>
  <si>
    <t>(29.9, 35.1)</t>
  </si>
  <si>
    <t>(38.2, 41.8)</t>
  </si>
  <si>
    <t>(16.0, 36.7)</t>
  </si>
  <si>
    <t>(35.9, 41.4)</t>
  </si>
  <si>
    <t>(34.9, 41.7)</t>
  </si>
  <si>
    <t>(25.9, 46.1)</t>
  </si>
  <si>
    <t>(33.6, 38.4)</t>
  </si>
  <si>
    <t>(26.8, 36.2)</t>
  </si>
  <si>
    <t>(41.2, 44.2)</t>
  </si>
  <si>
    <t>(14.4, 37.9)</t>
  </si>
  <si>
    <t>(37.6, 43.6)</t>
  </si>
  <si>
    <t>(37.8, 43.6)</t>
  </si>
  <si>
    <t>(18.7, 34.0)</t>
  </si>
  <si>
    <t>(13.5, 37.0)</t>
  </si>
  <si>
    <t>(36.8, 41.0)</t>
  </si>
  <si>
    <t>(31.1, 40.6)</t>
  </si>
  <si>
    <t>(34.8, 47.3)</t>
  </si>
  <si>
    <t>(33.2, 44.7)</t>
  </si>
  <si>
    <t>(14.3, 38.2)</t>
  </si>
  <si>
    <t>(18.2, 34.3)</t>
  </si>
  <si>
    <t>(22.0, 34.2)</t>
  </si>
  <si>
    <t>(30.9, 36.9)</t>
  </si>
  <si>
    <t>(33.1, 46.3)</t>
  </si>
  <si>
    <t>(30.0, 32.6)</t>
  </si>
  <si>
    <t>(26.4, 29.8)</t>
  </si>
  <si>
    <t>(28.0, 33.8)</t>
  </si>
  <si>
    <t>(27.1, 37.1)</t>
  </si>
  <si>
    <t>(15.5, 26.7)</t>
  </si>
  <si>
    <t>(24.3, 28.3)</t>
  </si>
  <si>
    <t>(23.1, 31.2)</t>
  </si>
  <si>
    <t>(28.8, 41.3)</t>
  </si>
  <si>
    <t>(28.0, 34.8)</t>
  </si>
  <si>
    <t>(31.2, 40.9)</t>
  </si>
  <si>
    <t>(29.5, 36.7)</t>
  </si>
  <si>
    <t>(28.3, 35.9)</t>
  </si>
  <si>
    <t>(30.6, 40.8)</t>
  </si>
  <si>
    <t>(31.5, 37.0)</t>
  </si>
  <si>
    <t>(17.2, 30.5)</t>
  </si>
  <si>
    <t>(24.9, 38.6)</t>
  </si>
  <si>
    <t>(17.6, 32.4)</t>
  </si>
  <si>
    <t>(22.2, 29.9)</t>
  </si>
  <si>
    <t>(29.1, 33.9)</t>
  </si>
  <si>
    <t>(30.7, 40.6)</t>
  </si>
  <si>
    <t>(27.6, 36.0)</t>
  </si>
  <si>
    <t>(14.8, 29.2)</t>
  </si>
  <si>
    <t>(28.5, 43.1)</t>
  </si>
  <si>
    <t>(24.4, 36.5)</t>
  </si>
  <si>
    <t>(28.2, 33.8)</t>
  </si>
  <si>
    <t>(24.7, 31.1)</t>
  </si>
  <si>
    <t>(21.7, 38.3)</t>
  </si>
  <si>
    <t>(26.9, 30.7)</t>
  </si>
  <si>
    <t>(28.8, 31.5)</t>
  </si>
  <si>
    <t>(27.0, 31.6)</t>
  </si>
  <si>
    <t>(26.9, 32.7)</t>
  </si>
  <si>
    <t>(29.1, 47.7)</t>
  </si>
  <si>
    <t>(24.2, 34.4)</t>
  </si>
  <si>
    <t>(30.0, 37.0)</t>
  </si>
  <si>
    <t>(26.0, 34.8)</t>
  </si>
  <si>
    <t>(32.6, 40.9)</t>
  </si>
  <si>
    <t>(27.3, 28.9)</t>
  </si>
  <si>
    <t>(24.9, 31.3)</t>
  </si>
  <si>
    <t>(27.3, 37.5)</t>
  </si>
  <si>
    <t>(19.0, 37.1)</t>
  </si>
  <si>
    <t>(23.4, 41.2)</t>
  </si>
  <si>
    <t>(34.3, 37.3)</t>
  </si>
  <si>
    <t>(25.4, 29.7)</t>
  </si>
  <si>
    <t>(17.9, 35.0)</t>
  </si>
  <si>
    <t>(21.2, 28.2)</t>
  </si>
  <si>
    <t>(29.0, 34.9)</t>
  </si>
  <si>
    <t>(28.8, 46.3)</t>
  </si>
  <si>
    <t>(27.5, 41.0)</t>
  </si>
  <si>
    <t>(27.7, 38.0)</t>
  </si>
  <si>
    <t>Non-Hispanic Black Adults</t>
  </si>
  <si>
    <t>Hispanic Adults</t>
  </si>
  <si>
    <t>http://www.cdc.gov/obesity/data/databases.html</t>
  </si>
  <si>
    <t>Source:</t>
  </si>
  <si>
    <t>Raw Data</t>
  </si>
  <si>
    <t>Simulate Uncertainty</t>
  </si>
  <si>
    <t>Obesity Prevalence in 2014</t>
  </si>
  <si>
    <t>Value</t>
  </si>
  <si>
    <t>Inspired by:</t>
  </si>
  <si>
    <t>http://www.npr.org/sections/health-shots/2015/09/23/442801737/obesity-maps-put-racial-differences-on-stark-display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</si>
</sst>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i/>
      <sz val="16"/>
      <color theme="1" tint="0.3499862666707357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u/>
      <sz val="8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1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6" fillId="0" borderId="0" xfId="0" applyFont="1" applyAlignment="1">
      <alignment horizontal="left" indent="1"/>
    </xf>
    <xf numFmtId="164" fontId="0" fillId="0" borderId="0" xfId="0" applyNumberFormat="1"/>
    <xf numFmtId="0" fontId="4" fillId="8" borderId="1" xfId="0" applyFont="1" applyFill="1" applyBorder="1"/>
    <xf numFmtId="0" fontId="5" fillId="8" borderId="2" xfId="0" applyFont="1" applyFill="1" applyBorder="1"/>
    <xf numFmtId="0" fontId="8" fillId="0" borderId="0" xfId="1" applyFont="1"/>
    <xf numFmtId="0" fontId="0" fillId="0" borderId="0" xfId="0" applyFill="1"/>
    <xf numFmtId="9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2" fontId="0" fillId="2" borderId="0" xfId="0" applyNumberFormat="1" applyFill="1"/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Zero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4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8D-40B0-BF1A-B9C9347A481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AK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8D-40B0-BF1A-B9C9347A481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AZ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8D-40B0-BF1A-B9C9347A481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AR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8D-40B0-BF1A-B9C9347A481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CA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8D-40B0-BF1A-B9C9347A481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CO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8D-40B0-BF1A-B9C9347A481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CT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8D-40B0-BF1A-B9C9347A481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DC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8D-40B0-BF1A-B9C9347A481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DE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8D-40B0-BF1A-B9C9347A481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FL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8D-40B0-BF1A-B9C9347A481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GA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8D-40B0-BF1A-B9C9347A481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HI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8D-40B0-BF1A-B9C9347A481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ID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8D-40B0-BF1A-B9C9347A481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IL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8D-40B0-BF1A-B9C9347A481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IN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8D-40B0-BF1A-B9C9347A481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IA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8D-40B0-BF1A-B9C9347A481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KS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8D-40B0-BF1A-B9C9347A481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KY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8D-40B0-BF1A-B9C9347A481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LA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8D-40B0-BF1A-B9C9347A481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ME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8D-40B0-BF1A-B9C9347A481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MD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8D-40B0-BF1A-B9C9347A481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MA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F8D-40B0-BF1A-B9C9347A481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MI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F8D-40B0-BF1A-B9C9347A481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MN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F8D-40B0-BF1A-B9C9347A481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MS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F8D-40B0-BF1A-B9C9347A481B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MO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F8D-40B0-BF1A-B9C9347A481B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MT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F8D-40B0-BF1A-B9C9347A481B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NE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F8D-40B0-BF1A-B9C9347A481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NV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F8D-40B0-BF1A-B9C9347A481B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NH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F8D-40B0-BF1A-B9C9347A481B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NJ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F8D-40B0-BF1A-B9C9347A481B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NM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F8D-40B0-BF1A-B9C9347A481B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NY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F8D-40B0-BF1A-B9C9347A481B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NC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F8D-40B0-BF1A-B9C9347A481B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F8D-40B0-BF1A-B9C9347A481B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F8D-40B0-BF1A-B9C9347A481B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OK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F8D-40B0-BF1A-B9C9347A481B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OR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F8D-40B0-BF1A-B9C9347A481B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/>
                      <a:t>PA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F8D-40B0-BF1A-B9C9347A481B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/>
                      <a:t>RI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F8D-40B0-BF1A-B9C9347A481B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/>
                      <a:t>SC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F8D-40B0-BF1A-B9C9347A481B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SD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9F8D-40B0-BF1A-B9C9347A481B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/>
                      <a:t>TN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F8D-40B0-BF1A-B9C9347A481B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/>
                      <a:t>TX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9F8D-40B0-BF1A-B9C9347A481B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UT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F8D-40B0-BF1A-B9C9347A481B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VT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F8D-40B0-BF1A-B9C9347A481B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/>
                      <a:t>VA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F8D-40B0-BF1A-B9C9347A481B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WA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F8D-40B0-BF1A-B9C9347A481B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/>
                      <a:t>WV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F8D-40B0-BF1A-B9C9347A481B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/>
                      <a:t>WI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9F8D-40B0-BF1A-B9C9347A481B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/>
                      <a:t>WY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9F8D-40B0-BF1A-B9C9347A4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 i="0" baseline="0">
                    <a:solidFill>
                      <a:schemeClr val="bg1">
                        <a:lumMod val="100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Work!$I$2:$I$52</c:f>
              <c:numCache>
                <c:formatCode>General</c:formatCode>
                <c:ptCount val="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xVal>
          <c:yVal>
            <c:numRef>
              <c:f>Work!$J$2:$J$52</c:f>
              <c:numCache>
                <c:formatCode>General</c:formatCode>
                <c:ptCount val="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9F8D-40B0-BF1A-B9C9347A481B}"/>
            </c:ext>
          </c:extLst>
        </c:ser>
        <c:ser>
          <c:idx val="2"/>
          <c:order val="1"/>
          <c:tx>
            <c:v>Level1</c:v>
          </c:tx>
          <c:spPr>
            <a:ln w="19050">
              <a:noFill/>
            </a:ln>
          </c:spPr>
          <c:marker>
            <c:symbol val="square"/>
            <c:size val="54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6350"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9F8D-40B0-BF1A-B9C9347A481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AK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9F8D-40B0-BF1A-B9C9347A481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AZ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9F8D-40B0-BF1A-B9C9347A481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AR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9F8D-40B0-BF1A-B9C9347A481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CA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9F8D-40B0-BF1A-B9C9347A481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CO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9F8D-40B0-BF1A-B9C9347A481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CT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9F8D-40B0-BF1A-B9C9347A481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DC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9F8D-40B0-BF1A-B9C9347A481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DE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9F8D-40B0-BF1A-B9C9347A481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FL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9F8D-40B0-BF1A-B9C9347A481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GA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9F8D-40B0-BF1A-B9C9347A481B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HI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9F8D-40B0-BF1A-B9C9347A481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ID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9F8D-40B0-BF1A-B9C9347A481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IL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9F8D-40B0-BF1A-B9C9347A481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IN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9F8D-40B0-BF1A-B9C9347A481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IA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9F8D-40B0-BF1A-B9C9347A481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KS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9F8D-40B0-BF1A-B9C9347A481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KY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9F8D-40B0-BF1A-B9C9347A481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LA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9F8D-40B0-BF1A-B9C9347A481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ME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9F8D-40B0-BF1A-B9C9347A481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MD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9F8D-40B0-BF1A-B9C9347A481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MA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9F8D-40B0-BF1A-B9C9347A481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MI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9F8D-40B0-BF1A-B9C9347A481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MN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9F8D-40B0-BF1A-B9C9347A481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MS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9F8D-40B0-BF1A-B9C9347A481B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MO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9F8D-40B0-BF1A-B9C9347A481B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MT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9F8D-40B0-BF1A-B9C9347A481B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NE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9F8D-40B0-BF1A-B9C9347A481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NV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9F8D-40B0-BF1A-B9C9347A481B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NH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9F8D-40B0-BF1A-B9C9347A481B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NJ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9F8D-40B0-BF1A-B9C9347A481B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NM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9F8D-40B0-BF1A-B9C9347A481B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NY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9F8D-40B0-BF1A-B9C9347A481B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NC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9F8D-40B0-BF1A-B9C9347A481B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9F8D-40B0-BF1A-B9C9347A481B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9F8D-40B0-BF1A-B9C9347A481B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OK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9F8D-40B0-BF1A-B9C9347A481B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OR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9F8D-40B0-BF1A-B9C9347A481B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/>
                      <a:t>PA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9F8D-40B0-BF1A-B9C9347A481B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/>
                      <a:t>RI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9F8D-40B0-BF1A-B9C9347A481B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/>
                      <a:t>SC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9F8D-40B0-BF1A-B9C9347A481B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SD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9F8D-40B0-BF1A-B9C9347A481B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/>
                      <a:t>TN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9F8D-40B0-BF1A-B9C9347A481B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/>
                      <a:t>TX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9F8D-40B0-BF1A-B9C9347A481B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UT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9F8D-40B0-BF1A-B9C9347A481B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VT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9F8D-40B0-BF1A-B9C9347A481B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/>
                      <a:t>VA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9F8D-40B0-BF1A-B9C9347A481B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WA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9F8D-40B0-BF1A-B9C9347A481B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/>
                      <a:t>WV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9F8D-40B0-BF1A-B9C9347A481B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/>
                      <a:t>WI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9F8D-40B0-BF1A-B9C9347A481B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/>
                      <a:t>WY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9F8D-40B0-BF1A-B9C9347A4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 i="0" baseline="0">
                    <a:solidFill>
                      <a:schemeClr val="bg1">
                        <a:lumMod val="100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Work!$K$2:$K$52</c:f>
              <c:numCache>
                <c:formatCode>General</c:formatCode>
                <c:ptCount val="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xVal>
          <c:yVal>
            <c:numRef>
              <c:f>Work!$L$2:$L$52</c:f>
              <c:numCache>
                <c:formatCode>General</c:formatCode>
                <c:ptCount val="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67-9F8D-40B0-BF1A-B9C9347A481B}"/>
            </c:ext>
          </c:extLst>
        </c:ser>
        <c:ser>
          <c:idx val="3"/>
          <c:order val="2"/>
          <c:tx>
            <c:v>Level2</c:v>
          </c:tx>
          <c:spPr>
            <a:ln w="19050">
              <a:noFill/>
            </a:ln>
          </c:spPr>
          <c:marker>
            <c:symbol val="square"/>
            <c:size val="54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6350"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9F8D-40B0-BF1A-B9C9347A481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AK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9F8D-40B0-BF1A-B9C9347A481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AZ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A-9F8D-40B0-BF1A-B9C9347A481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AR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9F8D-40B0-BF1A-B9C9347A481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CA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C-9F8D-40B0-BF1A-B9C9347A481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CO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D-9F8D-40B0-BF1A-B9C9347A481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CT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E-9F8D-40B0-BF1A-B9C9347A481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DC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9F8D-40B0-BF1A-B9C9347A481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DE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0-9F8D-40B0-BF1A-B9C9347A481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FL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1-9F8D-40B0-BF1A-B9C9347A481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GA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9F8D-40B0-BF1A-B9C9347A481B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HI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3-9F8D-40B0-BF1A-B9C9347A481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ID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9F8D-40B0-BF1A-B9C9347A481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IL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9F8D-40B0-BF1A-B9C9347A481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IN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9F8D-40B0-BF1A-B9C9347A481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IA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9F8D-40B0-BF1A-B9C9347A481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KS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9F8D-40B0-BF1A-B9C9347A481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KY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9F8D-40B0-BF1A-B9C9347A481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LA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9F8D-40B0-BF1A-B9C9347A481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ME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9F8D-40B0-BF1A-B9C9347A481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MD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9F8D-40B0-BF1A-B9C9347A481B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MA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D-9F8D-40B0-BF1A-B9C9347A481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MI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9F8D-40B0-BF1A-B9C9347A481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MN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9F8D-40B0-BF1A-B9C9347A481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MS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9F8D-40B0-BF1A-B9C9347A481B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MO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9F8D-40B0-BF1A-B9C9347A481B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en-US"/>
                      <a:t>MT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2-9F8D-40B0-BF1A-B9C9347A481B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NE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9F8D-40B0-BF1A-B9C9347A481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NV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9F8D-40B0-BF1A-B9C9347A481B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NH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9F8D-40B0-BF1A-B9C9347A481B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NJ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9F8D-40B0-BF1A-B9C9347A481B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NM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7-9F8D-40B0-BF1A-B9C9347A481B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US"/>
                      <a:t>NY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8-9F8D-40B0-BF1A-B9C9347A481B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NC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9F8D-40B0-BF1A-B9C9347A481B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9F8D-40B0-BF1A-B9C9347A481B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9F8D-40B0-BF1A-B9C9347A481B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OK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9F8D-40B0-BF1A-B9C9347A481B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OR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9F8D-40B0-BF1A-B9C9347A481B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/>
                      <a:t>PA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9F8D-40B0-BF1A-B9C9347A481B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/>
                      <a:t>RI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9F8D-40B0-BF1A-B9C9347A481B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/>
                      <a:t>SC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9F8D-40B0-BF1A-B9C9347A481B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SD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9F8D-40B0-BF1A-B9C9347A481B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/>
                      <a:t>TN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9F8D-40B0-BF1A-B9C9347A481B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/>
                      <a:t>TX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9F8D-40B0-BF1A-B9C9347A481B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r>
                      <a:rPr lang="en-US"/>
                      <a:t>UT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4-9F8D-40B0-BF1A-B9C9347A481B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r>
                      <a:rPr lang="en-US"/>
                      <a:t>VT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5-9F8D-40B0-BF1A-B9C9347A481B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/>
                      <a:t>VA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9F8D-40B0-BF1A-B9C9347A481B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WA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9F8D-40B0-BF1A-B9C9347A481B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/>
                      <a:t>WV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9F8D-40B0-BF1A-B9C9347A481B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/>
                      <a:t>WI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9F8D-40B0-BF1A-B9C9347A481B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/>
                      <a:t>WY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9F8D-40B0-BF1A-B9C9347A4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 i="0" baseline="0">
                    <a:solidFill>
                      <a:schemeClr val="bg1">
                        <a:lumMod val="100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Work!$M$2:$M$52</c:f>
              <c:numCache>
                <c:formatCode>General</c:formatCode>
                <c:ptCount val="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2.35</c:v>
                </c:pt>
                <c:pt idx="5">
                  <c:v>3.31</c:v>
                </c:pt>
                <c:pt idx="6">
                  <c:v>#N/A</c:v>
                </c:pt>
                <c:pt idx="7">
                  <c:v>#N/A</c:v>
                </c:pt>
                <c:pt idx="8">
                  <c:v>7.47</c:v>
                </c:pt>
                <c:pt idx="9">
                  <c:v>#N/A</c:v>
                </c:pt>
                <c:pt idx="10">
                  <c:v>#N/A</c:v>
                </c:pt>
                <c:pt idx="11">
                  <c:v>0.75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7.79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7.47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xVal>
          <c:yVal>
            <c:numRef>
              <c:f>Work!$N$2:$N$52</c:f>
              <c:numCache>
                <c:formatCode>General</c:formatCode>
                <c:ptCount val="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3.6700000000000004</c:v>
                </c:pt>
                <c:pt idx="5">
                  <c:v>4.7200000000000006</c:v>
                </c:pt>
                <c:pt idx="6">
                  <c:v>#N/A</c:v>
                </c:pt>
                <c:pt idx="7">
                  <c:v>#N/A</c:v>
                </c:pt>
                <c:pt idx="8">
                  <c:v>3.6700000000000004</c:v>
                </c:pt>
                <c:pt idx="9">
                  <c:v>#N/A</c:v>
                </c:pt>
                <c:pt idx="10">
                  <c:v>#N/A</c:v>
                </c:pt>
                <c:pt idx="11">
                  <c:v>0.52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6.82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7.870000000000001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B-9F8D-40B0-BF1A-B9C9347A481B}"/>
            </c:ext>
          </c:extLst>
        </c:ser>
        <c:ser>
          <c:idx val="4"/>
          <c:order val="3"/>
          <c:tx>
            <c:v>Level3</c:v>
          </c:tx>
          <c:spPr>
            <a:ln w="19050">
              <a:noFill/>
            </a:ln>
          </c:spPr>
          <c:marker>
            <c:symbol val="square"/>
            <c:size val="54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 w="6350"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9F8D-40B0-BF1A-B9C9347A481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AK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D-9F8D-40B0-BF1A-B9C9347A481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AZ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E-9F8D-40B0-BF1A-B9C9347A481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AR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9F8D-40B0-BF1A-B9C9347A481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CA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9F8D-40B0-BF1A-B9C9347A481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CO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9F8D-40B0-BF1A-B9C9347A481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CT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2-9F8D-40B0-BF1A-B9C9347A481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DC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3-9F8D-40B0-BF1A-B9C9347A481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DE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9F8D-40B0-BF1A-B9C9347A481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FL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5-9F8D-40B0-BF1A-B9C9347A481B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GA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6-9F8D-40B0-BF1A-B9C9347A481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HI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9F8D-40B0-BF1A-B9C9347A481B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ID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8-9F8D-40B0-BF1A-B9C9347A481B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IL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9-9F8D-40B0-BF1A-B9C9347A481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IN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A-9F8D-40B0-BF1A-B9C9347A481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IA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9F8D-40B0-BF1A-B9C9347A481B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KS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C-9F8D-40B0-BF1A-B9C9347A481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KY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9F8D-40B0-BF1A-B9C9347A481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LA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9F8D-40B0-BF1A-B9C9347A481B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ME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F-9F8D-40B0-BF1A-B9C9347A481B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MD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0-9F8D-40B0-BF1A-B9C9347A481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MA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9F8D-40B0-BF1A-B9C9347A481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MI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9F8D-40B0-BF1A-B9C9347A481B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/>
                      <a:t>MN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3-9F8D-40B0-BF1A-B9C9347A481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MS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9F8D-40B0-BF1A-B9C9347A481B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MO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5-9F8D-40B0-BF1A-B9C9347A481B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en-US"/>
                      <a:t>MT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6-9F8D-40B0-BF1A-B9C9347A481B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/>
                      <a:t>NE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7-9F8D-40B0-BF1A-B9C9347A481B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US"/>
                      <a:t>NV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8-9F8D-40B0-BF1A-B9C9347A481B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US"/>
                      <a:t>NH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9-9F8D-40B0-BF1A-B9C9347A481B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rPr lang="en-US"/>
                      <a:t>NJ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A-9F8D-40B0-BF1A-B9C9347A481B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NM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B-9F8D-40B0-BF1A-B9C9347A481B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US"/>
                      <a:t>NY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C-9F8D-40B0-BF1A-B9C9347A481B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NC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BD-9F8D-40B0-BF1A-B9C9347A481B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E-9F8D-40B0-BF1A-B9C9347A481B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F-9F8D-40B0-BF1A-B9C9347A481B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OK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0-9F8D-40B0-BF1A-B9C9347A481B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OR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1-9F8D-40B0-BF1A-B9C9347A481B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r>
                      <a:rPr lang="en-US"/>
                      <a:t>PA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2-9F8D-40B0-BF1A-B9C9347A481B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r>
                      <a:rPr lang="en-US"/>
                      <a:t>RI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3-9F8D-40B0-BF1A-B9C9347A481B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r>
                      <a:rPr lang="en-US"/>
                      <a:t>SC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4-9F8D-40B0-BF1A-B9C9347A481B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SD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5-9F8D-40B0-BF1A-B9C9347A481B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/>
                      <a:t>TN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6-9F8D-40B0-BF1A-B9C9347A481B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en-US"/>
                      <a:t>TX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7-9F8D-40B0-BF1A-B9C9347A481B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r>
                      <a:rPr lang="en-US"/>
                      <a:t>UT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8-9F8D-40B0-BF1A-B9C9347A481B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VT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9-9F8D-40B0-BF1A-B9C9347A481B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r>
                      <a:rPr lang="en-US"/>
                      <a:t>VA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A-9F8D-40B0-BF1A-B9C9347A481B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r>
                      <a:rPr lang="en-US"/>
                      <a:t>WA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B-9F8D-40B0-BF1A-B9C9347A481B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/>
                      <a:t>WV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C-9F8D-40B0-BF1A-B9C9347A481B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en-US"/>
                      <a:t>WI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D-9F8D-40B0-BF1A-B9C9347A481B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r>
                      <a:rPr lang="en-US"/>
                      <a:t>WY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CE-9F8D-40B0-BF1A-B9C9347A4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 i="0" baseline="0">
                    <a:solidFill>
                      <a:schemeClr val="bg1">
                        <a:lumMod val="100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Work!$O$2:$O$52</c:f>
              <c:numCache>
                <c:formatCode>General</c:formatCode>
                <c:ptCount val="51"/>
                <c:pt idx="0">
                  <c:v>#N/A</c:v>
                </c:pt>
                <c:pt idx="1">
                  <c:v>1.3900000000000001</c:v>
                </c:pt>
                <c:pt idx="2">
                  <c:v>3.31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8.11</c:v>
                </c:pt>
                <c:pt idx="7">
                  <c:v>#N/A</c:v>
                </c:pt>
                <c:pt idx="8">
                  <c:v>#N/A</c:v>
                </c:pt>
                <c:pt idx="9">
                  <c:v>6.83</c:v>
                </c:pt>
                <c:pt idx="10">
                  <c:v>#N/A</c:v>
                </c:pt>
                <c:pt idx="11">
                  <c:v>#N/A</c:v>
                </c:pt>
                <c:pt idx="12">
                  <c:v>2.35</c:v>
                </c:pt>
                <c:pt idx="13">
                  <c:v>4.91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8.75</c:v>
                </c:pt>
                <c:pt idx="20">
                  <c:v>7.15</c:v>
                </c:pt>
                <c:pt idx="21">
                  <c:v>#N/A</c:v>
                </c:pt>
                <c:pt idx="22">
                  <c:v>#N/A</c:v>
                </c:pt>
                <c:pt idx="23">
                  <c:v>3.95</c:v>
                </c:pt>
                <c:pt idx="24">
                  <c:v>#N/A</c:v>
                </c:pt>
                <c:pt idx="25">
                  <c:v>#N/A</c:v>
                </c:pt>
                <c:pt idx="26">
                  <c:v>2.67</c:v>
                </c:pt>
                <c:pt idx="27">
                  <c:v>#N/A</c:v>
                </c:pt>
                <c:pt idx="28">
                  <c:v>2.67</c:v>
                </c:pt>
                <c:pt idx="29">
                  <c:v>8.11</c:v>
                </c:pt>
                <c:pt idx="30">
                  <c:v>7.47</c:v>
                </c:pt>
                <c:pt idx="31">
                  <c:v>3.63</c:v>
                </c:pt>
                <c:pt idx="32">
                  <c:v>7.15</c:v>
                </c:pt>
                <c:pt idx="33">
                  <c:v>6.19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2.0300000000000002</c:v>
                </c:pt>
                <c:pt idx="38">
                  <c:v>#N/A</c:v>
                </c:pt>
                <c:pt idx="39">
                  <c:v>8.43</c:v>
                </c:pt>
                <c:pt idx="40">
                  <c:v>#N/A</c:v>
                </c:pt>
                <c:pt idx="41">
                  <c:v>3.63</c:v>
                </c:pt>
                <c:pt idx="42">
                  <c:v>#N/A</c:v>
                </c:pt>
                <c:pt idx="43">
                  <c:v>#N/A</c:v>
                </c:pt>
                <c:pt idx="44">
                  <c:v>2.99</c:v>
                </c:pt>
                <c:pt idx="45">
                  <c:v>#N/A</c:v>
                </c:pt>
                <c:pt idx="46">
                  <c:v>6.51</c:v>
                </c:pt>
                <c:pt idx="47">
                  <c:v>2.0300000000000002</c:v>
                </c:pt>
                <c:pt idx="48">
                  <c:v>#N/A</c:v>
                </c:pt>
                <c:pt idx="49">
                  <c:v>#N/A</c:v>
                </c:pt>
                <c:pt idx="50">
                  <c:v>2.99</c:v>
                </c:pt>
              </c:numCache>
            </c:numRef>
          </c:xVal>
          <c:yVal>
            <c:numRef>
              <c:f>Work!$P$2:$P$52</c:f>
              <c:numCache>
                <c:formatCode>General</c:formatCode>
                <c:ptCount val="51"/>
                <c:pt idx="0">
                  <c:v>#N/A</c:v>
                </c:pt>
                <c:pt idx="1">
                  <c:v>8.92</c:v>
                </c:pt>
                <c:pt idx="2">
                  <c:v>2.62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5.77</c:v>
                </c:pt>
                <c:pt idx="7">
                  <c:v>#N/A</c:v>
                </c:pt>
                <c:pt idx="8">
                  <c:v>#N/A</c:v>
                </c:pt>
                <c:pt idx="9">
                  <c:v>1.57</c:v>
                </c:pt>
                <c:pt idx="10">
                  <c:v>#N/A</c:v>
                </c:pt>
                <c:pt idx="11">
                  <c:v>#N/A</c:v>
                </c:pt>
                <c:pt idx="12">
                  <c:v>5.77</c:v>
                </c:pt>
                <c:pt idx="13">
                  <c:v>5.77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7.870000000000001</c:v>
                </c:pt>
                <c:pt idx="20">
                  <c:v>4.7200000000000006</c:v>
                </c:pt>
                <c:pt idx="21">
                  <c:v>#N/A</c:v>
                </c:pt>
                <c:pt idx="22">
                  <c:v>#N/A</c:v>
                </c:pt>
                <c:pt idx="23">
                  <c:v>6.82</c:v>
                </c:pt>
                <c:pt idx="24">
                  <c:v>#N/A</c:v>
                </c:pt>
                <c:pt idx="25">
                  <c:v>#N/A</c:v>
                </c:pt>
                <c:pt idx="26">
                  <c:v>6.82</c:v>
                </c:pt>
                <c:pt idx="27">
                  <c:v>#N/A</c:v>
                </c:pt>
                <c:pt idx="28">
                  <c:v>4.7200000000000006</c:v>
                </c:pt>
                <c:pt idx="29">
                  <c:v>7.870000000000001</c:v>
                </c:pt>
                <c:pt idx="30">
                  <c:v>5.77</c:v>
                </c:pt>
                <c:pt idx="31">
                  <c:v>3.6700000000000004</c:v>
                </c:pt>
                <c:pt idx="32">
                  <c:v>6.82</c:v>
                </c:pt>
                <c:pt idx="33">
                  <c:v>3.6700000000000004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4.7200000000000006</c:v>
                </c:pt>
                <c:pt idx="38">
                  <c:v>#N/A</c:v>
                </c:pt>
                <c:pt idx="39">
                  <c:v>6.82</c:v>
                </c:pt>
                <c:pt idx="40">
                  <c:v>#N/A</c:v>
                </c:pt>
                <c:pt idx="41">
                  <c:v>5.77</c:v>
                </c:pt>
                <c:pt idx="42">
                  <c:v>#N/A</c:v>
                </c:pt>
                <c:pt idx="43">
                  <c:v>#N/A</c:v>
                </c:pt>
                <c:pt idx="44">
                  <c:v>3.6700000000000004</c:v>
                </c:pt>
                <c:pt idx="45">
                  <c:v>#N/A</c:v>
                </c:pt>
                <c:pt idx="46">
                  <c:v>4.7200000000000006</c:v>
                </c:pt>
                <c:pt idx="47">
                  <c:v>6.82</c:v>
                </c:pt>
                <c:pt idx="48">
                  <c:v>#N/A</c:v>
                </c:pt>
                <c:pt idx="49">
                  <c:v>#N/A</c:v>
                </c:pt>
                <c:pt idx="50">
                  <c:v>5.77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F-9F8D-40B0-BF1A-B9C9347A481B}"/>
            </c:ext>
          </c:extLst>
        </c:ser>
        <c:ser>
          <c:idx val="1"/>
          <c:order val="4"/>
          <c:tx>
            <c:v>Level4</c:v>
          </c:tx>
          <c:spPr>
            <a:ln w="19050">
              <a:noFill/>
            </a:ln>
          </c:spPr>
          <c:marker>
            <c:symbol val="square"/>
            <c:size val="54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 w="6350"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D0-9F8D-40B0-BF1A-B9C9347A481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AK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1-9F8D-40B0-BF1A-B9C9347A481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AZ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2-9F8D-40B0-BF1A-B9C9347A481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AR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D3-9F8D-40B0-BF1A-B9C9347A481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CA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4-9F8D-40B0-BF1A-B9C9347A481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CO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5-9F8D-40B0-BF1A-B9C9347A481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CT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6-9F8D-40B0-BF1A-B9C9347A481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DC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D7-9F8D-40B0-BF1A-B9C9347A481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DE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8-9F8D-40B0-BF1A-B9C9347A481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FL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9-9F8D-40B0-BF1A-B9C9347A481B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GA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DA-9F8D-40B0-BF1A-B9C9347A481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HI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B-9F8D-40B0-BF1A-B9C9347A481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ID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C-9F8D-40B0-BF1A-B9C9347A481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IL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D-9F8D-40B0-BF1A-B9C9347A481B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IN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DE-9F8D-40B0-BF1A-B9C9347A481B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IA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DF-9F8D-40B0-BF1A-B9C9347A481B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KS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E0-9F8D-40B0-BF1A-B9C9347A481B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KY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E1-9F8D-40B0-BF1A-B9C9347A481B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LA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E2-9F8D-40B0-BF1A-B9C9347A481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ME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3-9F8D-40B0-BF1A-B9C9347A481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MD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4-9F8D-40B0-BF1A-B9C9347A481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MA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5-9F8D-40B0-BF1A-B9C9347A481B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MI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E6-9F8D-40B0-BF1A-B9C9347A481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MN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7-9F8D-40B0-BF1A-B9C9347A481B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MS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E8-9F8D-40B0-BF1A-B9C9347A481B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MO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E9-9F8D-40B0-BF1A-B9C9347A481B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MT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A-9F8D-40B0-BF1A-B9C9347A481B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/>
                      <a:t>NE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EB-9F8D-40B0-BF1A-B9C9347A481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NV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C-9F8D-40B0-BF1A-B9C9347A481B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NH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D-9F8D-40B0-BF1A-B9C9347A481B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NJ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E-9F8D-40B0-BF1A-B9C9347A481B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NM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F-9F8D-40B0-BF1A-B9C9347A481B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NY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0-9F8D-40B0-BF1A-B9C9347A481B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NC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1-9F8D-40B0-BF1A-B9C9347A481B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2-9F8D-40B0-BF1A-B9C9347A481B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3-9F8D-40B0-BF1A-B9C9347A481B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en-US"/>
                      <a:t>OK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4-9F8D-40B0-BF1A-B9C9347A481B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OR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5-9F8D-40B0-BF1A-B9C9347A481B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r>
                      <a:rPr lang="en-US"/>
                      <a:t>PA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6-9F8D-40B0-BF1A-B9C9347A481B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/>
                      <a:t>RI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7-9F8D-40B0-BF1A-B9C9347A481B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r>
                      <a:rPr lang="en-US"/>
                      <a:t>SC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8-9F8D-40B0-BF1A-B9C9347A481B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SD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9-9F8D-40B0-BF1A-B9C9347A481B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r>
                      <a:rPr lang="en-US"/>
                      <a:t>TN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A-9F8D-40B0-BF1A-B9C9347A481B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en-US"/>
                      <a:t>TX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B-9F8D-40B0-BF1A-B9C9347A481B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UT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C-9F8D-40B0-BF1A-B9C9347A481B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VT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D-9F8D-40B0-BF1A-B9C9347A481B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/>
                      <a:t>VA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E-9F8D-40B0-BF1A-B9C9347A481B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WA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F-9F8D-40B0-BF1A-B9C9347A481B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r>
                      <a:rPr lang="en-US"/>
                      <a:t>WV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100-9F8D-40B0-BF1A-B9C9347A481B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en-US"/>
                      <a:t>WI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101-9F8D-40B0-BF1A-B9C9347A481B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/>
                      <a:t>WY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2-9F8D-40B0-BF1A-B9C9347A4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 i="0" baseline="0">
                    <a:solidFill>
                      <a:schemeClr val="bg1">
                        <a:lumMod val="100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Work!$Q$2:$Q$52</c:f>
              <c:numCache>
                <c:formatCode>General</c:formatCode>
                <c:ptCount val="51"/>
                <c:pt idx="0">
                  <c:v>5.87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7.79</c:v>
                </c:pt>
                <c:pt idx="8">
                  <c:v>#N/A</c:v>
                </c:pt>
                <c:pt idx="9">
                  <c:v>#N/A</c:v>
                </c:pt>
                <c:pt idx="10">
                  <c:v>6.51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5.55</c:v>
                </c:pt>
                <c:pt idx="15">
                  <c:v>4.2699999999999996</c:v>
                </c:pt>
                <c:pt idx="16">
                  <c:v>4.2699999999999996</c:v>
                </c:pt>
                <c:pt idx="17">
                  <c:v>5.23</c:v>
                </c:pt>
                <c:pt idx="18">
                  <c:v>4.59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5.87</c:v>
                </c:pt>
                <c:pt idx="23">
                  <c:v>#N/A</c:v>
                </c:pt>
                <c:pt idx="24">
                  <c:v>#N/A</c:v>
                </c:pt>
                <c:pt idx="25">
                  <c:v>4.59</c:v>
                </c:pt>
                <c:pt idx="26">
                  <c:v>#N/A</c:v>
                </c:pt>
                <c:pt idx="27">
                  <c:v>3.95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3.31</c:v>
                </c:pt>
                <c:pt idx="35">
                  <c:v>6.19</c:v>
                </c:pt>
                <c:pt idx="36">
                  <c:v>3.95</c:v>
                </c:pt>
                <c:pt idx="37">
                  <c:v>#N/A</c:v>
                </c:pt>
                <c:pt idx="38">
                  <c:v>6.83</c:v>
                </c:pt>
                <c:pt idx="39">
                  <c:v>#N/A</c:v>
                </c:pt>
                <c:pt idx="40">
                  <c:v>6.83</c:v>
                </c:pt>
                <c:pt idx="41">
                  <c:v>#N/A</c:v>
                </c:pt>
                <c:pt idx="42">
                  <c:v>5.55</c:v>
                </c:pt>
                <c:pt idx="43">
                  <c:v>3.63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4.59</c:v>
                </c:pt>
                <c:pt idx="50">
                  <c:v>#N/A</c:v>
                </c:pt>
              </c:numCache>
            </c:numRef>
          </c:xVal>
          <c:yVal>
            <c:numRef>
              <c:f>Work!$R$2:$R$52</c:f>
              <c:numCache>
                <c:formatCode>General</c:formatCode>
                <c:ptCount val="51"/>
                <c:pt idx="0">
                  <c:v>2.62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4.7200000000000006</c:v>
                </c:pt>
                <c:pt idx="8">
                  <c:v>#N/A</c:v>
                </c:pt>
                <c:pt idx="9">
                  <c:v>#N/A</c:v>
                </c:pt>
                <c:pt idx="10">
                  <c:v>2.62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5.77</c:v>
                </c:pt>
                <c:pt idx="15">
                  <c:v>5.77</c:v>
                </c:pt>
                <c:pt idx="16">
                  <c:v>3.6700000000000004</c:v>
                </c:pt>
                <c:pt idx="17">
                  <c:v>4.7200000000000006</c:v>
                </c:pt>
                <c:pt idx="18">
                  <c:v>2.62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6.82</c:v>
                </c:pt>
                <c:pt idx="23">
                  <c:v>#N/A</c:v>
                </c:pt>
                <c:pt idx="24">
                  <c:v>#N/A</c:v>
                </c:pt>
                <c:pt idx="25">
                  <c:v>4.7200000000000006</c:v>
                </c:pt>
                <c:pt idx="26">
                  <c:v>#N/A</c:v>
                </c:pt>
                <c:pt idx="27">
                  <c:v>4.7200000000000006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6.82</c:v>
                </c:pt>
                <c:pt idx="35">
                  <c:v>5.77</c:v>
                </c:pt>
                <c:pt idx="36">
                  <c:v>2.62</c:v>
                </c:pt>
                <c:pt idx="37">
                  <c:v>#N/A</c:v>
                </c:pt>
                <c:pt idx="38">
                  <c:v>5.77</c:v>
                </c:pt>
                <c:pt idx="39">
                  <c:v>#N/A</c:v>
                </c:pt>
                <c:pt idx="40">
                  <c:v>3.6700000000000004</c:v>
                </c:pt>
                <c:pt idx="41">
                  <c:v>#N/A</c:v>
                </c:pt>
                <c:pt idx="42">
                  <c:v>3.6700000000000004</c:v>
                </c:pt>
                <c:pt idx="43">
                  <c:v>1.57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6.82</c:v>
                </c:pt>
                <c:pt idx="5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03-9F8D-40B0-BF1A-B9C9347A481B}"/>
            </c:ext>
          </c:extLst>
        </c:ser>
        <c:ser>
          <c:idx val="5"/>
          <c:order val="5"/>
          <c:tx>
            <c:v>Level5</c:v>
          </c:tx>
          <c:spPr>
            <a:ln w="19050">
              <a:noFill/>
            </a:ln>
          </c:spPr>
          <c:marker>
            <c:symbol val="square"/>
            <c:size val="54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 w="6350"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4-9F8D-40B0-BF1A-B9C9347A481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AK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5-9F8D-40B0-BF1A-B9C9347A481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AZ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6-9F8D-40B0-BF1A-B9C9347A481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AR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107-9F8D-40B0-BF1A-B9C9347A481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CA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8-9F8D-40B0-BF1A-B9C9347A481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CO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9-9F8D-40B0-BF1A-B9C9347A481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CT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A-9F8D-40B0-BF1A-B9C9347A481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DC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B-9F8D-40B0-BF1A-B9C9347A481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DE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C-9F8D-40B0-BF1A-B9C9347A481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FL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D-9F8D-40B0-BF1A-B9C9347A481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GA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E-9F8D-40B0-BF1A-B9C9347A481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HI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F-9F8D-40B0-BF1A-B9C9347A481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ID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0-9F8D-40B0-BF1A-B9C9347A481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IL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1-9F8D-40B0-BF1A-B9C9347A481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IN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2-9F8D-40B0-BF1A-B9C9347A481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IA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3-9F8D-40B0-BF1A-B9C9347A481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KS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4-9F8D-40B0-BF1A-B9C9347A481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KY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5-9F8D-40B0-BF1A-B9C9347A481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LA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6-9F8D-40B0-BF1A-B9C9347A481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ME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7-9F8D-40B0-BF1A-B9C9347A481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MD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8-9F8D-40B0-BF1A-B9C9347A481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MA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9-9F8D-40B0-BF1A-B9C9347A481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MI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A-9F8D-40B0-BF1A-B9C9347A481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MN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B-9F8D-40B0-BF1A-B9C9347A481B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MS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11C-9F8D-40B0-BF1A-B9C9347A481B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MO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D-9F8D-40B0-BF1A-B9C9347A481B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MT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E-9F8D-40B0-BF1A-B9C9347A481B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NE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F-9F8D-40B0-BF1A-B9C9347A481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NV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0-9F8D-40B0-BF1A-B9C9347A481B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NH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1-9F8D-40B0-BF1A-B9C9347A481B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NJ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2-9F8D-40B0-BF1A-B9C9347A481B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NM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3-9F8D-40B0-BF1A-B9C9347A481B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NY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4-9F8D-40B0-BF1A-B9C9347A481B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NC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5-9F8D-40B0-BF1A-B9C9347A481B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6-9F8D-40B0-BF1A-B9C9347A481B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7-9F8D-40B0-BF1A-B9C9347A481B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/>
                      <a:t>OK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8-9F8D-40B0-BF1A-B9C9347A481B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OR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9-9F8D-40B0-BF1A-B9C9347A481B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/>
                      <a:t>PA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A-9F8D-40B0-BF1A-B9C9347A481B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/>
                      <a:t>RI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B-9F8D-40B0-BF1A-B9C9347A481B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/>
                      <a:t>SC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C-9F8D-40B0-BF1A-B9C9347A481B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SD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D-9F8D-40B0-BF1A-B9C9347A481B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/>
                      <a:t>TN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E-9F8D-40B0-BF1A-B9C9347A481B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/>
                      <a:t>TX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F-9F8D-40B0-BF1A-B9C9347A481B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UT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0-9F8D-40B0-BF1A-B9C9347A481B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/>
                      <a:t>VT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1-9F8D-40B0-BF1A-B9C9347A481B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/>
                      <a:t>VA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2-9F8D-40B0-BF1A-B9C9347A481B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WA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3-9F8D-40B0-BF1A-B9C9347A481B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r>
                      <a:rPr lang="en-US"/>
                      <a:t>WV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134-9F8D-40B0-BF1A-B9C9347A481B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/>
                      <a:t>WI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5-9F8D-40B0-BF1A-B9C9347A481B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/>
                      <a:t>WY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6-9F8D-40B0-BF1A-B9C9347A4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 i="0" baseline="0">
                    <a:solidFill>
                      <a:schemeClr val="bg1">
                        <a:lumMod val="100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Work!$S$2:$S$52</c:f>
              <c:numCache>
                <c:formatCode>General</c:formatCode>
                <c:ptCount val="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4.91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5.23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5.87</c:v>
                </c:pt>
                <c:pt idx="49">
                  <c:v>#N/A</c:v>
                </c:pt>
                <c:pt idx="50">
                  <c:v>#N/A</c:v>
                </c:pt>
              </c:numCache>
            </c:numRef>
          </c:xVal>
          <c:yVal>
            <c:numRef>
              <c:f>Work!$T$2:$T$52</c:f>
              <c:numCache>
                <c:formatCode>General</c:formatCode>
                <c:ptCount val="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3.6700000000000004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2.62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4.7200000000000006</c:v>
                </c:pt>
                <c:pt idx="49">
                  <c:v>#N/A</c:v>
                </c:pt>
                <c:pt idx="5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137-9F8D-40B0-BF1A-B9C9347A4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524824"/>
        <c:axId val="2115528152"/>
      </c:scatterChart>
      <c:valAx>
        <c:axId val="2115524824"/>
        <c:scaling>
          <c:orientation val="minMax"/>
          <c:max val="10"/>
          <c:min val="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115528152"/>
        <c:crosses val="autoZero"/>
        <c:crossBetween val="midCat"/>
      </c:valAx>
      <c:valAx>
        <c:axId val="2115528152"/>
        <c:scaling>
          <c:orientation val="minMax"/>
          <c:max val="10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11552482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95249</xdr:rowOff>
    </xdr:from>
    <xdr:to>
      <xdr:col>25</xdr:col>
      <xdr:colOff>320992</xdr:colOff>
      <xdr:row>33</xdr:row>
      <xdr:rowOff>25266</xdr:rowOff>
    </xdr:to>
    <xdr:graphicFrame macro="">
      <xdr:nvGraphicFramePr>
        <xdr:cNvPr id="2" name="HexagonGridMa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179832</xdr:rowOff>
    </xdr:to>
    <xdr:sp macro="" textlink="">
      <xdr:nvSpPr>
        <xdr:cNvPr id="2" name="Alaska"/>
        <xdr:cNvSpPr/>
      </xdr:nvSpPr>
      <xdr:spPr>
        <a:xfrm rot="5400000">
          <a:off x="-51816" y="51816"/>
          <a:ext cx="751332" cy="647700"/>
        </a:xfrm>
        <a:prstGeom prst="hexagon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wrap="none" lIns="0" tIns="0" rIns="0" bIns="0" rtlCol="0" anchor="ctr"/>
        <a:lstStyle/>
        <a:p>
          <a:pPr algn="ctr"/>
          <a:endParaRPr lang="en-US" sz="24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pr.org/sections/health-shots/2015/09/23/442801737/obesity-maps-put-racial-differences-on-stark-displa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dc.gov/obesity/data/databas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39"/>
  <sheetViews>
    <sheetView showGridLines="0" showRowColHeaders="0" tabSelected="1" workbookViewId="0">
      <selection activeCell="U35" sqref="U35"/>
    </sheetView>
  </sheetViews>
  <sheetFormatPr defaultRowHeight="14.25" x14ac:dyDescent="0.45"/>
  <cols>
    <col min="1" max="20" width="4.6640625" customWidth="1"/>
    <col min="21" max="21" width="25.6640625" customWidth="1"/>
    <col min="22" max="25" width="9.33203125" customWidth="1"/>
  </cols>
  <sheetData>
    <row r="1" spans="1:11" ht="21" x14ac:dyDescent="0.65">
      <c r="A1" s="10" t="s">
        <v>341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4" spans="2:21" ht="14.65" thickBot="1" x14ac:dyDescent="0.5"/>
    <row r="35" spans="2:21" ht="14.65" thickTop="1" x14ac:dyDescent="0.45">
      <c r="C35" s="5"/>
      <c r="D35" s="5"/>
      <c r="E35" s="5"/>
      <c r="F35" s="5"/>
      <c r="G35" s="6"/>
      <c r="H35" s="6"/>
      <c r="I35" s="7"/>
      <c r="J35" s="7"/>
      <c r="K35" s="8"/>
      <c r="L35" s="8"/>
      <c r="M35" s="9"/>
      <c r="N35" s="9"/>
      <c r="O35" s="9"/>
      <c r="P35" s="9"/>
      <c r="Q35" s="15"/>
      <c r="R35" s="15"/>
      <c r="U35" s="12" t="s">
        <v>177</v>
      </c>
    </row>
    <row r="36" spans="2:21" ht="14.65" thickBot="1" x14ac:dyDescent="0.5">
      <c r="B36" s="17">
        <v>10</v>
      </c>
      <c r="C36" s="2"/>
      <c r="F36" s="17">
        <v>20</v>
      </c>
      <c r="G36" s="2"/>
      <c r="H36" s="17">
        <v>25</v>
      </c>
      <c r="I36" s="2"/>
      <c r="J36" s="17">
        <v>30</v>
      </c>
      <c r="K36" s="2"/>
      <c r="L36" s="17">
        <v>35</v>
      </c>
      <c r="M36" s="2"/>
      <c r="P36" s="16">
        <v>0.45</v>
      </c>
      <c r="Q36" s="2"/>
      <c r="U36" s="13" t="s">
        <v>339</v>
      </c>
    </row>
    <row r="37" spans="2:21" ht="14.65" thickTop="1" x14ac:dyDescent="0.45"/>
    <row r="39" spans="2:21" x14ac:dyDescent="0.45">
      <c r="C39" s="18" t="s">
        <v>343</v>
      </c>
      <c r="D39" s="14" t="s">
        <v>344</v>
      </c>
    </row>
  </sheetData>
  <dataValidations count="2">
    <dataValidation type="list" allowBlank="1" showInputMessage="1" showErrorMessage="1" sqref="U36">
      <formula1>UncertaintyList</formula1>
    </dataValidation>
    <dataValidation type="list" allowBlank="1" showInputMessage="1" showErrorMessage="1" sqref="U35">
      <formula1>RaceList</formula1>
    </dataValidation>
  </dataValidations>
  <hyperlinks>
    <hyperlink ref="D3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4"/>
  <sheetViews>
    <sheetView showGridLines="0" workbookViewId="0"/>
  </sheetViews>
  <sheetFormatPr defaultColWidth="8.796875" defaultRowHeight="14.25" x14ac:dyDescent="0.45"/>
  <cols>
    <col min="1" max="1" width="8.6640625" customWidth="1"/>
    <col min="2" max="2" width="18.6640625" customWidth="1"/>
    <col min="3" max="8" width="8.6640625" customWidth="1"/>
    <col min="9" max="20" width="9.1328125" customWidth="1"/>
  </cols>
  <sheetData>
    <row r="1" spans="1:20" x14ac:dyDescent="0.45">
      <c r="A1" t="s">
        <v>107</v>
      </c>
      <c r="B1" t="s">
        <v>93</v>
      </c>
      <c r="C1" s="20" t="s">
        <v>342</v>
      </c>
      <c r="D1" s="20" t="s">
        <v>94</v>
      </c>
      <c r="E1" s="20" t="s">
        <v>97</v>
      </c>
      <c r="F1" s="20" t="s">
        <v>98</v>
      </c>
      <c r="G1" s="20" t="s">
        <v>0</v>
      </c>
      <c r="H1" s="20" t="s">
        <v>1</v>
      </c>
      <c r="I1" s="20" t="s">
        <v>95</v>
      </c>
      <c r="J1" s="20" t="s">
        <v>96</v>
      </c>
      <c r="K1" s="20" t="s">
        <v>99</v>
      </c>
      <c r="L1" s="20" t="s">
        <v>100</v>
      </c>
      <c r="M1" s="20" t="s">
        <v>101</v>
      </c>
      <c r="N1" s="20" t="s">
        <v>102</v>
      </c>
      <c r="O1" s="20" t="s">
        <v>103</v>
      </c>
      <c r="P1" s="20" t="s">
        <v>104</v>
      </c>
      <c r="Q1" s="20" t="s">
        <v>105</v>
      </c>
      <c r="R1" s="20" t="s">
        <v>106</v>
      </c>
      <c r="S1" s="20" t="s">
        <v>119</v>
      </c>
      <c r="T1" s="20" t="s">
        <v>120</v>
      </c>
    </row>
    <row r="2" spans="1:20" x14ac:dyDescent="0.45">
      <c r="A2" t="s">
        <v>2</v>
      </c>
      <c r="B2" t="s">
        <v>3</v>
      </c>
      <c r="C2">
        <f ca="1">VLOOKUP($B2,Data!$A$3:$M$55,13,FALSE)</f>
        <v>33.5</v>
      </c>
      <c r="D2">
        <f t="shared" ref="D2:D33" ca="1" si="0">IF(ISTEXT($C2),0,VLOOKUP($C2,PrevalenceRange,2,TRUE))</f>
        <v>4</v>
      </c>
      <c r="E2">
        <v>16</v>
      </c>
      <c r="F2">
        <v>2</v>
      </c>
      <c r="G2">
        <f>G$13+E2*E$54</f>
        <v>5.87</v>
      </c>
      <c r="H2">
        <f>H$13+F2*F$54</f>
        <v>2.62</v>
      </c>
      <c r="I2" t="e">
        <f ca="1">IF($D2=0,G2,NA())</f>
        <v>#N/A</v>
      </c>
      <c r="J2" t="e">
        <f t="shared" ref="J2:J52" ca="1" si="1">IF($D2=0,H2,NA())</f>
        <v>#N/A</v>
      </c>
      <c r="K2" t="e">
        <f ca="1">IF($D2=1,G2,NA())</f>
        <v>#N/A</v>
      </c>
      <c r="L2" t="e">
        <f ca="1">IF($D2=1,H2,NA())</f>
        <v>#N/A</v>
      </c>
      <c r="M2" t="e">
        <f ca="1">IF($D2=2,G2,NA())</f>
        <v>#N/A</v>
      </c>
      <c r="N2" t="e">
        <f t="shared" ref="N2:N52" ca="1" si="2">IF($D2=2,H2,NA())</f>
        <v>#N/A</v>
      </c>
      <c r="O2" t="e">
        <f ca="1">IF($D2=3,G2,NA())</f>
        <v>#N/A</v>
      </c>
      <c r="P2" t="e">
        <f t="shared" ref="P2:P52" ca="1" si="3">IF($D2=3,H2,NA())</f>
        <v>#N/A</v>
      </c>
      <c r="Q2">
        <f t="shared" ref="Q2:Q33" ca="1" si="4">IF($D2=4,G2,NA())</f>
        <v>5.87</v>
      </c>
      <c r="R2">
        <f t="shared" ref="R2:R33" ca="1" si="5">IF($D2=4,H2,NA())</f>
        <v>2.62</v>
      </c>
      <c r="S2" t="e">
        <f ca="1">IF($D2=5,G2,NA())</f>
        <v>#N/A</v>
      </c>
      <c r="T2" t="e">
        <f t="shared" ref="T2:T52" ca="1" si="6">IF($D2=5,H2,NA())</f>
        <v>#N/A</v>
      </c>
    </row>
    <row r="3" spans="1:20" x14ac:dyDescent="0.45">
      <c r="A3" t="s">
        <v>4</v>
      </c>
      <c r="B3" t="s">
        <v>5</v>
      </c>
      <c r="C3">
        <f ca="1">VLOOKUP($B3,Data!$A$3:$M$55,13,FALSE)</f>
        <v>29.7</v>
      </c>
      <c r="D3">
        <f t="shared" ca="1" si="0"/>
        <v>3</v>
      </c>
      <c r="E3">
        <v>2</v>
      </c>
      <c r="F3">
        <v>8</v>
      </c>
      <c r="G3">
        <f t="shared" ref="G3:G12" si="7">G$13+E3*E$54</f>
        <v>1.3900000000000001</v>
      </c>
      <c r="H3">
        <f t="shared" ref="H3:H12" si="8">H$13+F3*F$54</f>
        <v>8.92</v>
      </c>
      <c r="I3" t="e">
        <f t="shared" ref="I3:I52" ca="1" si="9">IF($D3=0,G3,NA())</f>
        <v>#N/A</v>
      </c>
      <c r="J3" t="e">
        <f t="shared" ca="1" si="1"/>
        <v>#N/A</v>
      </c>
      <c r="K3" t="e">
        <f t="shared" ref="K3:K52" ca="1" si="10">IF($D3=1,G3,NA())</f>
        <v>#N/A</v>
      </c>
      <c r="L3" t="e">
        <f t="shared" ref="L3:L52" ca="1" si="11">IF($D3=1,H3,NA())</f>
        <v>#N/A</v>
      </c>
      <c r="M3" t="e">
        <f t="shared" ref="M3:M52" ca="1" si="12">IF($D3=2,G3,NA())</f>
        <v>#N/A</v>
      </c>
      <c r="N3" t="e">
        <f t="shared" ca="1" si="2"/>
        <v>#N/A</v>
      </c>
      <c r="O3">
        <f t="shared" ref="O3:O52" ca="1" si="13">IF($D3=3,G3,NA())</f>
        <v>1.3900000000000001</v>
      </c>
      <c r="P3">
        <f t="shared" ca="1" si="3"/>
        <v>8.92</v>
      </c>
      <c r="Q3" t="e">
        <f t="shared" ca="1" si="4"/>
        <v>#N/A</v>
      </c>
      <c r="R3" t="e">
        <f t="shared" ca="1" si="5"/>
        <v>#N/A</v>
      </c>
      <c r="S3" t="e">
        <f t="shared" ref="S3:S52" ca="1" si="14">IF($D3=5,G3,NA())</f>
        <v>#N/A</v>
      </c>
      <c r="T3" t="e">
        <f t="shared" ca="1" si="6"/>
        <v>#N/A</v>
      </c>
    </row>
    <row r="4" spans="1:20" x14ac:dyDescent="0.45">
      <c r="A4" t="s">
        <v>6</v>
      </c>
      <c r="B4" t="s">
        <v>7</v>
      </c>
      <c r="C4">
        <f ca="1">VLOOKUP($B4,Data!$A$3:$M$55,13,FALSE)</f>
        <v>28.9</v>
      </c>
      <c r="D4">
        <f t="shared" ca="1" si="0"/>
        <v>3</v>
      </c>
      <c r="E4">
        <v>8</v>
      </c>
      <c r="F4">
        <v>2</v>
      </c>
      <c r="G4">
        <f t="shared" si="7"/>
        <v>3.31</v>
      </c>
      <c r="H4">
        <f t="shared" si="8"/>
        <v>2.62</v>
      </c>
      <c r="I4" t="e">
        <f t="shared" ca="1" si="9"/>
        <v>#N/A</v>
      </c>
      <c r="J4" t="e">
        <f t="shared" ca="1" si="1"/>
        <v>#N/A</v>
      </c>
      <c r="K4" t="e">
        <f t="shared" ca="1" si="10"/>
        <v>#N/A</v>
      </c>
      <c r="L4" t="e">
        <f t="shared" ca="1" si="11"/>
        <v>#N/A</v>
      </c>
      <c r="M4" t="e">
        <f t="shared" ca="1" si="12"/>
        <v>#N/A</v>
      </c>
      <c r="N4" t="e">
        <f t="shared" ca="1" si="2"/>
        <v>#N/A</v>
      </c>
      <c r="O4">
        <f t="shared" ca="1" si="13"/>
        <v>3.31</v>
      </c>
      <c r="P4">
        <f t="shared" ca="1" si="3"/>
        <v>2.62</v>
      </c>
      <c r="Q4" t="e">
        <f t="shared" ca="1" si="4"/>
        <v>#N/A</v>
      </c>
      <c r="R4" t="e">
        <f t="shared" ca="1" si="5"/>
        <v>#N/A</v>
      </c>
      <c r="S4" t="e">
        <f t="shared" ca="1" si="14"/>
        <v>#N/A</v>
      </c>
      <c r="T4" t="e">
        <f t="shared" ca="1" si="6"/>
        <v>#N/A</v>
      </c>
    </row>
    <row r="5" spans="1:20" x14ac:dyDescent="0.45">
      <c r="A5" t="s">
        <v>8</v>
      </c>
      <c r="B5" t="s">
        <v>9</v>
      </c>
      <c r="C5">
        <f ca="1">VLOOKUP($B5,Data!$A$3:$M$55,13,FALSE)</f>
        <v>35.9</v>
      </c>
      <c r="D5">
        <f t="shared" ca="1" si="0"/>
        <v>5</v>
      </c>
      <c r="E5">
        <v>13</v>
      </c>
      <c r="F5">
        <v>3</v>
      </c>
      <c r="G5">
        <f t="shared" si="7"/>
        <v>4.91</v>
      </c>
      <c r="H5">
        <f t="shared" si="8"/>
        <v>3.6700000000000004</v>
      </c>
      <c r="I5" t="e">
        <f t="shared" ca="1" si="9"/>
        <v>#N/A</v>
      </c>
      <c r="J5" t="e">
        <f t="shared" ca="1" si="1"/>
        <v>#N/A</v>
      </c>
      <c r="K5" t="e">
        <f t="shared" ca="1" si="10"/>
        <v>#N/A</v>
      </c>
      <c r="L5" t="e">
        <f t="shared" ca="1" si="11"/>
        <v>#N/A</v>
      </c>
      <c r="M5" t="e">
        <f t="shared" ca="1" si="12"/>
        <v>#N/A</v>
      </c>
      <c r="N5" t="e">
        <f t="shared" ca="1" si="2"/>
        <v>#N/A</v>
      </c>
      <c r="O5" t="e">
        <f t="shared" ca="1" si="13"/>
        <v>#N/A</v>
      </c>
      <c r="P5" t="e">
        <f t="shared" ca="1" si="3"/>
        <v>#N/A</v>
      </c>
      <c r="Q5" t="e">
        <f t="shared" ca="1" si="4"/>
        <v>#N/A</v>
      </c>
      <c r="R5" t="e">
        <f t="shared" ca="1" si="5"/>
        <v>#N/A</v>
      </c>
      <c r="S5">
        <f t="shared" ca="1" si="14"/>
        <v>4.91</v>
      </c>
      <c r="T5">
        <f t="shared" ca="1" si="6"/>
        <v>3.6700000000000004</v>
      </c>
    </row>
    <row r="6" spans="1:20" x14ac:dyDescent="0.45">
      <c r="A6" t="s">
        <v>10</v>
      </c>
      <c r="B6" t="s">
        <v>11</v>
      </c>
      <c r="C6">
        <f ca="1">VLOOKUP($B6,Data!$A$3:$M$55,13,FALSE)</f>
        <v>24.7</v>
      </c>
      <c r="D6">
        <f t="shared" ca="1" si="0"/>
        <v>2</v>
      </c>
      <c r="E6">
        <v>5</v>
      </c>
      <c r="F6">
        <v>3</v>
      </c>
      <c r="G6">
        <f t="shared" si="7"/>
        <v>2.35</v>
      </c>
      <c r="H6">
        <f t="shared" si="8"/>
        <v>3.6700000000000004</v>
      </c>
      <c r="I6" t="e">
        <f t="shared" ca="1" si="9"/>
        <v>#N/A</v>
      </c>
      <c r="J6" t="e">
        <f t="shared" ca="1" si="1"/>
        <v>#N/A</v>
      </c>
      <c r="K6" t="e">
        <f t="shared" ca="1" si="10"/>
        <v>#N/A</v>
      </c>
      <c r="L6" t="e">
        <f t="shared" ca="1" si="11"/>
        <v>#N/A</v>
      </c>
      <c r="M6">
        <f t="shared" ca="1" si="12"/>
        <v>2.35</v>
      </c>
      <c r="N6">
        <f t="shared" ca="1" si="2"/>
        <v>3.6700000000000004</v>
      </c>
      <c r="O6" t="e">
        <f t="shared" ca="1" si="13"/>
        <v>#N/A</v>
      </c>
      <c r="P6" t="e">
        <f t="shared" ca="1" si="3"/>
        <v>#N/A</v>
      </c>
      <c r="Q6" t="e">
        <f t="shared" ca="1" si="4"/>
        <v>#N/A</v>
      </c>
      <c r="R6" t="e">
        <f t="shared" ca="1" si="5"/>
        <v>#N/A</v>
      </c>
      <c r="S6" t="e">
        <f t="shared" ca="1" si="14"/>
        <v>#N/A</v>
      </c>
      <c r="T6" t="e">
        <f t="shared" ca="1" si="6"/>
        <v>#N/A</v>
      </c>
    </row>
    <row r="7" spans="1:20" x14ac:dyDescent="0.45">
      <c r="A7" t="s">
        <v>12</v>
      </c>
      <c r="B7" t="s">
        <v>13</v>
      </c>
      <c r="C7">
        <f ca="1">VLOOKUP($B7,Data!$A$3:$M$55,13,FALSE)</f>
        <v>21.3</v>
      </c>
      <c r="D7">
        <f t="shared" ca="1" si="0"/>
        <v>2</v>
      </c>
      <c r="E7">
        <v>8</v>
      </c>
      <c r="F7">
        <v>4</v>
      </c>
      <c r="G7">
        <f t="shared" si="7"/>
        <v>3.31</v>
      </c>
      <c r="H7">
        <f t="shared" si="8"/>
        <v>4.7200000000000006</v>
      </c>
      <c r="I7" t="e">
        <f t="shared" ca="1" si="9"/>
        <v>#N/A</v>
      </c>
      <c r="J7" t="e">
        <f t="shared" ca="1" si="1"/>
        <v>#N/A</v>
      </c>
      <c r="K7" t="e">
        <f t="shared" ca="1" si="10"/>
        <v>#N/A</v>
      </c>
      <c r="L7" t="e">
        <f t="shared" ca="1" si="11"/>
        <v>#N/A</v>
      </c>
      <c r="M7">
        <f t="shared" ca="1" si="12"/>
        <v>3.31</v>
      </c>
      <c r="N7">
        <f t="shared" ca="1" si="2"/>
        <v>4.7200000000000006</v>
      </c>
      <c r="O7" t="e">
        <f t="shared" ca="1" si="13"/>
        <v>#N/A</v>
      </c>
      <c r="P7" t="e">
        <f t="shared" ca="1" si="3"/>
        <v>#N/A</v>
      </c>
      <c r="Q7" t="e">
        <f t="shared" ca="1" si="4"/>
        <v>#N/A</v>
      </c>
      <c r="R7" t="e">
        <f t="shared" ca="1" si="5"/>
        <v>#N/A</v>
      </c>
      <c r="S7" t="e">
        <f t="shared" ca="1" si="14"/>
        <v>#N/A</v>
      </c>
      <c r="T7" t="e">
        <f t="shared" ca="1" si="6"/>
        <v>#N/A</v>
      </c>
    </row>
    <row r="8" spans="1:20" x14ac:dyDescent="0.45">
      <c r="A8" t="s">
        <v>14</v>
      </c>
      <c r="B8" t="s">
        <v>15</v>
      </c>
      <c r="C8">
        <f ca="1">VLOOKUP($B8,Data!$A$3:$M$55,13,FALSE)</f>
        <v>26.3</v>
      </c>
      <c r="D8">
        <f t="shared" ca="1" si="0"/>
        <v>3</v>
      </c>
      <c r="E8">
        <v>23</v>
      </c>
      <c r="F8">
        <v>5</v>
      </c>
      <c r="G8">
        <f t="shared" si="7"/>
        <v>8.11</v>
      </c>
      <c r="H8">
        <f t="shared" si="8"/>
        <v>5.77</v>
      </c>
      <c r="I8" t="e">
        <f t="shared" ca="1" si="9"/>
        <v>#N/A</v>
      </c>
      <c r="J8" t="e">
        <f t="shared" ca="1" si="1"/>
        <v>#N/A</v>
      </c>
      <c r="K8" t="e">
        <f t="shared" ca="1" si="10"/>
        <v>#N/A</v>
      </c>
      <c r="L8" t="e">
        <f t="shared" ca="1" si="11"/>
        <v>#N/A</v>
      </c>
      <c r="M8" t="e">
        <f t="shared" ca="1" si="12"/>
        <v>#N/A</v>
      </c>
      <c r="N8" t="e">
        <f t="shared" ca="1" si="2"/>
        <v>#N/A</v>
      </c>
      <c r="O8">
        <f t="shared" ca="1" si="13"/>
        <v>8.11</v>
      </c>
      <c r="P8">
        <f t="shared" ca="1" si="3"/>
        <v>5.77</v>
      </c>
      <c r="Q8" t="e">
        <f t="shared" ca="1" si="4"/>
        <v>#N/A</v>
      </c>
      <c r="R8" t="e">
        <f t="shared" ca="1" si="5"/>
        <v>#N/A</v>
      </c>
      <c r="S8" t="e">
        <f t="shared" ca="1" si="14"/>
        <v>#N/A</v>
      </c>
      <c r="T8" t="e">
        <f t="shared" ca="1" si="6"/>
        <v>#N/A</v>
      </c>
    </row>
    <row r="9" spans="1:20" x14ac:dyDescent="0.45">
      <c r="A9" t="s">
        <v>16</v>
      </c>
      <c r="B9" t="s">
        <v>18</v>
      </c>
      <c r="C9">
        <f ca="1">VLOOKUP($B9,Data!$A$3:$M$55,13,FALSE)</f>
        <v>30.7</v>
      </c>
      <c r="D9">
        <f t="shared" ca="1" si="0"/>
        <v>4</v>
      </c>
      <c r="E9">
        <v>22</v>
      </c>
      <c r="F9">
        <v>4</v>
      </c>
      <c r="G9">
        <f t="shared" si="7"/>
        <v>7.79</v>
      </c>
      <c r="H9">
        <f t="shared" si="8"/>
        <v>4.7200000000000006</v>
      </c>
      <c r="I9" t="e">
        <f t="shared" ca="1" si="9"/>
        <v>#N/A</v>
      </c>
      <c r="J9" t="e">
        <f t="shared" ca="1" si="1"/>
        <v>#N/A</v>
      </c>
      <c r="K9" t="e">
        <f t="shared" ca="1" si="10"/>
        <v>#N/A</v>
      </c>
      <c r="L9" t="e">
        <f t="shared" ca="1" si="11"/>
        <v>#N/A</v>
      </c>
      <c r="M9" t="e">
        <f t="shared" ca="1" si="12"/>
        <v>#N/A</v>
      </c>
      <c r="N9" t="e">
        <f t="shared" ca="1" si="2"/>
        <v>#N/A</v>
      </c>
      <c r="O9" t="e">
        <f t="shared" ca="1" si="13"/>
        <v>#N/A</v>
      </c>
      <c r="P9" t="e">
        <f t="shared" ca="1" si="3"/>
        <v>#N/A</v>
      </c>
      <c r="Q9">
        <f t="shared" ca="1" si="4"/>
        <v>7.79</v>
      </c>
      <c r="R9">
        <f t="shared" ca="1" si="5"/>
        <v>4.7200000000000006</v>
      </c>
      <c r="S9" t="e">
        <f t="shared" ca="1" si="14"/>
        <v>#N/A</v>
      </c>
      <c r="T9" t="e">
        <f t="shared" ca="1" si="6"/>
        <v>#N/A</v>
      </c>
    </row>
    <row r="10" spans="1:20" x14ac:dyDescent="0.45">
      <c r="A10" t="s">
        <v>17</v>
      </c>
      <c r="B10" t="s">
        <v>108</v>
      </c>
      <c r="C10">
        <f ca="1">VLOOKUP($B10,Data!$A$3:$M$55,13,FALSE)</f>
        <v>21.7</v>
      </c>
      <c r="D10">
        <f t="shared" ca="1" si="0"/>
        <v>2</v>
      </c>
      <c r="E10">
        <v>21</v>
      </c>
      <c r="F10">
        <v>3</v>
      </c>
      <c r="G10">
        <f t="shared" si="7"/>
        <v>7.47</v>
      </c>
      <c r="H10">
        <f t="shared" si="8"/>
        <v>3.6700000000000004</v>
      </c>
      <c r="I10" t="e">
        <f t="shared" ca="1" si="9"/>
        <v>#N/A</v>
      </c>
      <c r="J10" t="e">
        <f t="shared" ca="1" si="1"/>
        <v>#N/A</v>
      </c>
      <c r="K10" t="e">
        <f t="shared" ca="1" si="10"/>
        <v>#N/A</v>
      </c>
      <c r="L10" t="e">
        <f t="shared" ca="1" si="11"/>
        <v>#N/A</v>
      </c>
      <c r="M10">
        <f t="shared" ca="1" si="12"/>
        <v>7.47</v>
      </c>
      <c r="N10">
        <f t="shared" ca="1" si="2"/>
        <v>3.6700000000000004</v>
      </c>
      <c r="O10" t="e">
        <f t="shared" ca="1" si="13"/>
        <v>#N/A</v>
      </c>
      <c r="P10" t="e">
        <f t="shared" ca="1" si="3"/>
        <v>#N/A</v>
      </c>
      <c r="Q10" t="e">
        <f t="shared" ca="1" si="4"/>
        <v>#N/A</v>
      </c>
      <c r="R10" t="e">
        <f t="shared" ca="1" si="5"/>
        <v>#N/A</v>
      </c>
      <c r="S10" t="e">
        <f t="shared" ca="1" si="14"/>
        <v>#N/A</v>
      </c>
      <c r="T10" t="e">
        <f t="shared" ca="1" si="6"/>
        <v>#N/A</v>
      </c>
    </row>
    <row r="11" spans="1:20" x14ac:dyDescent="0.45">
      <c r="A11" t="s">
        <v>19</v>
      </c>
      <c r="B11" t="s">
        <v>20</v>
      </c>
      <c r="C11">
        <f ca="1">VLOOKUP($B11,Data!$A$3:$M$55,13,FALSE)</f>
        <v>26.2</v>
      </c>
      <c r="D11">
        <f t="shared" ca="1" si="0"/>
        <v>3</v>
      </c>
      <c r="E11">
        <v>19</v>
      </c>
      <c r="F11">
        <v>1</v>
      </c>
      <c r="G11">
        <f t="shared" si="7"/>
        <v>6.83</v>
      </c>
      <c r="H11">
        <f t="shared" si="8"/>
        <v>1.57</v>
      </c>
      <c r="I11" t="e">
        <f t="shared" ca="1" si="9"/>
        <v>#N/A</v>
      </c>
      <c r="J11" t="e">
        <f t="shared" ca="1" si="1"/>
        <v>#N/A</v>
      </c>
      <c r="K11" t="e">
        <f t="shared" ca="1" si="10"/>
        <v>#N/A</v>
      </c>
      <c r="L11" t="e">
        <f t="shared" ca="1" si="11"/>
        <v>#N/A</v>
      </c>
      <c r="M11" t="e">
        <f t="shared" ca="1" si="12"/>
        <v>#N/A</v>
      </c>
      <c r="N11" t="e">
        <f t="shared" ca="1" si="2"/>
        <v>#N/A</v>
      </c>
      <c r="O11">
        <f t="shared" ca="1" si="13"/>
        <v>6.83</v>
      </c>
      <c r="P11">
        <f t="shared" ca="1" si="3"/>
        <v>1.57</v>
      </c>
      <c r="Q11" t="e">
        <f t="shared" ca="1" si="4"/>
        <v>#N/A</v>
      </c>
      <c r="R11" t="e">
        <f t="shared" ca="1" si="5"/>
        <v>#N/A</v>
      </c>
      <c r="S11" t="e">
        <f t="shared" ca="1" si="14"/>
        <v>#N/A</v>
      </c>
      <c r="T11" t="e">
        <f t="shared" ca="1" si="6"/>
        <v>#N/A</v>
      </c>
    </row>
    <row r="12" spans="1:20" x14ac:dyDescent="0.45">
      <c r="A12" t="s">
        <v>21</v>
      </c>
      <c r="B12" t="s">
        <v>22</v>
      </c>
      <c r="C12">
        <f ca="1">VLOOKUP($B12,Data!$A$3:$M$55,13,FALSE)</f>
        <v>30.5</v>
      </c>
      <c r="D12">
        <f t="shared" ca="1" si="0"/>
        <v>4</v>
      </c>
      <c r="E12">
        <v>18</v>
      </c>
      <c r="F12">
        <v>2</v>
      </c>
      <c r="G12">
        <f t="shared" si="7"/>
        <v>6.51</v>
      </c>
      <c r="H12">
        <f t="shared" si="8"/>
        <v>2.62</v>
      </c>
      <c r="I12" t="e">
        <f t="shared" ca="1" si="9"/>
        <v>#N/A</v>
      </c>
      <c r="J12" t="e">
        <f t="shared" ca="1" si="1"/>
        <v>#N/A</v>
      </c>
      <c r="K12" t="e">
        <f t="shared" ca="1" si="10"/>
        <v>#N/A</v>
      </c>
      <c r="L12" t="e">
        <f t="shared" ca="1" si="11"/>
        <v>#N/A</v>
      </c>
      <c r="M12" t="e">
        <f t="shared" ca="1" si="12"/>
        <v>#N/A</v>
      </c>
      <c r="N12" t="e">
        <f t="shared" ca="1" si="2"/>
        <v>#N/A</v>
      </c>
      <c r="O12" t="e">
        <f t="shared" ca="1" si="13"/>
        <v>#N/A</v>
      </c>
      <c r="P12" t="e">
        <f t="shared" ca="1" si="3"/>
        <v>#N/A</v>
      </c>
      <c r="Q12">
        <f t="shared" ca="1" si="4"/>
        <v>6.51</v>
      </c>
      <c r="R12">
        <f t="shared" ca="1" si="5"/>
        <v>2.62</v>
      </c>
      <c r="S12" t="e">
        <f t="shared" ca="1" si="14"/>
        <v>#N/A</v>
      </c>
      <c r="T12" t="e">
        <f t="shared" ca="1" si="6"/>
        <v>#N/A</v>
      </c>
    </row>
    <row r="13" spans="1:20" x14ac:dyDescent="0.45">
      <c r="A13" t="s">
        <v>23</v>
      </c>
      <c r="B13" t="s">
        <v>24</v>
      </c>
      <c r="C13">
        <f ca="1">VLOOKUP($B13,Data!$A$3:$M$55,13,FALSE)</f>
        <v>22.1</v>
      </c>
      <c r="D13">
        <f t="shared" ca="1" si="0"/>
        <v>2</v>
      </c>
      <c r="E13">
        <v>0</v>
      </c>
      <c r="F13">
        <v>0</v>
      </c>
      <c r="G13" s="1">
        <v>0.75</v>
      </c>
      <c r="H13" s="1">
        <v>0.52</v>
      </c>
      <c r="I13" t="e">
        <f t="shared" ca="1" si="9"/>
        <v>#N/A</v>
      </c>
      <c r="J13" t="e">
        <f t="shared" ca="1" si="1"/>
        <v>#N/A</v>
      </c>
      <c r="K13" t="e">
        <f t="shared" ca="1" si="10"/>
        <v>#N/A</v>
      </c>
      <c r="L13" t="e">
        <f t="shared" ca="1" si="11"/>
        <v>#N/A</v>
      </c>
      <c r="M13">
        <f t="shared" ca="1" si="12"/>
        <v>0.75</v>
      </c>
      <c r="N13">
        <f t="shared" ca="1" si="2"/>
        <v>0.52</v>
      </c>
      <c r="O13" t="e">
        <f t="shared" ca="1" si="13"/>
        <v>#N/A</v>
      </c>
      <c r="P13" t="e">
        <f t="shared" ca="1" si="3"/>
        <v>#N/A</v>
      </c>
      <c r="Q13" t="e">
        <f t="shared" ca="1" si="4"/>
        <v>#N/A</v>
      </c>
      <c r="R13" t="e">
        <f t="shared" ca="1" si="5"/>
        <v>#N/A</v>
      </c>
      <c r="S13" t="e">
        <f t="shared" ca="1" si="14"/>
        <v>#N/A</v>
      </c>
      <c r="T13" t="e">
        <f t="shared" ca="1" si="6"/>
        <v>#N/A</v>
      </c>
    </row>
    <row r="14" spans="1:20" x14ac:dyDescent="0.45">
      <c r="A14" t="s">
        <v>25</v>
      </c>
      <c r="B14" t="s">
        <v>26</v>
      </c>
      <c r="C14">
        <f ca="1">VLOOKUP($B14,Data!$A$3:$M$55,13,FALSE)</f>
        <v>28.9</v>
      </c>
      <c r="D14">
        <f t="shared" ca="1" si="0"/>
        <v>3</v>
      </c>
      <c r="E14">
        <v>5</v>
      </c>
      <c r="F14">
        <v>5</v>
      </c>
      <c r="G14">
        <f t="shared" ref="G14:G52" si="15">G$13+E14*E$54</f>
        <v>2.35</v>
      </c>
      <c r="H14">
        <f t="shared" ref="H14:H52" si="16">H$13+F14*F$54</f>
        <v>5.77</v>
      </c>
      <c r="I14" t="e">
        <f t="shared" ca="1" si="9"/>
        <v>#N/A</v>
      </c>
      <c r="J14" t="e">
        <f t="shared" ca="1" si="1"/>
        <v>#N/A</v>
      </c>
      <c r="K14" t="e">
        <f t="shared" ca="1" si="10"/>
        <v>#N/A</v>
      </c>
      <c r="L14" t="e">
        <f t="shared" ca="1" si="11"/>
        <v>#N/A</v>
      </c>
      <c r="M14" t="e">
        <f t="shared" ca="1" si="12"/>
        <v>#N/A</v>
      </c>
      <c r="N14" t="e">
        <f t="shared" ca="1" si="2"/>
        <v>#N/A</v>
      </c>
      <c r="O14">
        <f t="shared" ca="1" si="13"/>
        <v>2.35</v>
      </c>
      <c r="P14">
        <f t="shared" ca="1" si="3"/>
        <v>5.77</v>
      </c>
      <c r="Q14" t="e">
        <f t="shared" ca="1" si="4"/>
        <v>#N/A</v>
      </c>
      <c r="R14" t="e">
        <f t="shared" ca="1" si="5"/>
        <v>#N/A</v>
      </c>
      <c r="S14" t="e">
        <f t="shared" ca="1" si="14"/>
        <v>#N/A</v>
      </c>
      <c r="T14" t="e">
        <f t="shared" ca="1" si="6"/>
        <v>#N/A</v>
      </c>
    </row>
    <row r="15" spans="1:20" x14ac:dyDescent="0.45">
      <c r="A15" t="s">
        <v>27</v>
      </c>
      <c r="B15" t="s">
        <v>28</v>
      </c>
      <c r="C15">
        <f ca="1">VLOOKUP($B15,Data!$A$3:$M$55,13,FALSE)</f>
        <v>29.3</v>
      </c>
      <c r="D15">
        <f t="shared" ca="1" si="0"/>
        <v>3</v>
      </c>
      <c r="E15">
        <v>13</v>
      </c>
      <c r="F15">
        <v>5</v>
      </c>
      <c r="G15">
        <f t="shared" si="15"/>
        <v>4.91</v>
      </c>
      <c r="H15">
        <f t="shared" si="16"/>
        <v>5.77</v>
      </c>
      <c r="I15" t="e">
        <f t="shared" ca="1" si="9"/>
        <v>#N/A</v>
      </c>
      <c r="J15" t="e">
        <f t="shared" ca="1" si="1"/>
        <v>#N/A</v>
      </c>
      <c r="K15" t="e">
        <f t="shared" ca="1" si="10"/>
        <v>#N/A</v>
      </c>
      <c r="L15" t="e">
        <f t="shared" ca="1" si="11"/>
        <v>#N/A</v>
      </c>
      <c r="M15" t="e">
        <f t="shared" ca="1" si="12"/>
        <v>#N/A</v>
      </c>
      <c r="N15" t="e">
        <f t="shared" ca="1" si="2"/>
        <v>#N/A</v>
      </c>
      <c r="O15">
        <f t="shared" ca="1" si="13"/>
        <v>4.91</v>
      </c>
      <c r="P15">
        <f t="shared" ca="1" si="3"/>
        <v>5.77</v>
      </c>
      <c r="Q15" t="e">
        <f t="shared" ca="1" si="4"/>
        <v>#N/A</v>
      </c>
      <c r="R15" t="e">
        <f t="shared" ca="1" si="5"/>
        <v>#N/A</v>
      </c>
      <c r="S15" t="e">
        <f t="shared" ca="1" si="14"/>
        <v>#N/A</v>
      </c>
      <c r="T15" t="e">
        <f t="shared" ca="1" si="6"/>
        <v>#N/A</v>
      </c>
    </row>
    <row r="16" spans="1:20" x14ac:dyDescent="0.45">
      <c r="A16" t="s">
        <v>29</v>
      </c>
      <c r="B16" t="s">
        <v>30</v>
      </c>
      <c r="C16">
        <f ca="1">VLOOKUP($B16,Data!$A$3:$M$55,13,FALSE)</f>
        <v>32.700000000000003</v>
      </c>
      <c r="D16">
        <f t="shared" ca="1" si="0"/>
        <v>4</v>
      </c>
      <c r="E16">
        <v>15</v>
      </c>
      <c r="F16">
        <v>5</v>
      </c>
      <c r="G16">
        <f t="shared" si="15"/>
        <v>5.55</v>
      </c>
      <c r="H16">
        <f t="shared" si="16"/>
        <v>5.77</v>
      </c>
      <c r="I16" t="e">
        <f t="shared" ca="1" si="9"/>
        <v>#N/A</v>
      </c>
      <c r="J16" t="e">
        <f t="shared" ca="1" si="1"/>
        <v>#N/A</v>
      </c>
      <c r="K16" t="e">
        <f t="shared" ca="1" si="10"/>
        <v>#N/A</v>
      </c>
      <c r="L16" t="e">
        <f t="shared" ca="1" si="11"/>
        <v>#N/A</v>
      </c>
      <c r="M16" t="e">
        <f t="shared" ca="1" si="12"/>
        <v>#N/A</v>
      </c>
      <c r="N16" t="e">
        <f t="shared" ca="1" si="2"/>
        <v>#N/A</v>
      </c>
      <c r="O16" t="e">
        <f t="shared" ca="1" si="13"/>
        <v>#N/A</v>
      </c>
      <c r="P16" t="e">
        <f t="shared" ca="1" si="3"/>
        <v>#N/A</v>
      </c>
      <c r="Q16">
        <f t="shared" ca="1" si="4"/>
        <v>5.55</v>
      </c>
      <c r="R16">
        <f t="shared" ca="1" si="5"/>
        <v>5.77</v>
      </c>
      <c r="S16" t="e">
        <f t="shared" ca="1" si="14"/>
        <v>#N/A</v>
      </c>
      <c r="T16" t="e">
        <f t="shared" ca="1" si="6"/>
        <v>#N/A</v>
      </c>
    </row>
    <row r="17" spans="1:20" x14ac:dyDescent="0.45">
      <c r="A17" t="s">
        <v>31</v>
      </c>
      <c r="B17" t="s">
        <v>32</v>
      </c>
      <c r="C17">
        <f ca="1">VLOOKUP($B17,Data!$A$3:$M$55,13,FALSE)</f>
        <v>30.9</v>
      </c>
      <c r="D17">
        <f t="shared" ca="1" si="0"/>
        <v>4</v>
      </c>
      <c r="E17">
        <v>11</v>
      </c>
      <c r="F17">
        <v>5</v>
      </c>
      <c r="G17">
        <f t="shared" si="15"/>
        <v>4.2699999999999996</v>
      </c>
      <c r="H17">
        <f t="shared" si="16"/>
        <v>5.77</v>
      </c>
      <c r="I17" t="e">
        <f t="shared" ca="1" si="9"/>
        <v>#N/A</v>
      </c>
      <c r="J17" t="e">
        <f t="shared" ca="1" si="1"/>
        <v>#N/A</v>
      </c>
      <c r="K17" t="e">
        <f t="shared" ca="1" si="10"/>
        <v>#N/A</v>
      </c>
      <c r="L17" t="e">
        <f t="shared" ca="1" si="11"/>
        <v>#N/A</v>
      </c>
      <c r="M17" t="e">
        <f t="shared" ca="1" si="12"/>
        <v>#N/A</v>
      </c>
      <c r="N17" t="e">
        <f t="shared" ca="1" si="2"/>
        <v>#N/A</v>
      </c>
      <c r="O17" t="e">
        <f t="shared" ca="1" si="13"/>
        <v>#N/A</v>
      </c>
      <c r="P17" t="e">
        <f t="shared" ca="1" si="3"/>
        <v>#N/A</v>
      </c>
      <c r="Q17">
        <f t="shared" ca="1" si="4"/>
        <v>4.2699999999999996</v>
      </c>
      <c r="R17">
        <f t="shared" ca="1" si="5"/>
        <v>5.77</v>
      </c>
      <c r="S17" t="e">
        <f t="shared" ca="1" si="14"/>
        <v>#N/A</v>
      </c>
      <c r="T17" t="e">
        <f t="shared" ca="1" si="6"/>
        <v>#N/A</v>
      </c>
    </row>
    <row r="18" spans="1:20" x14ac:dyDescent="0.45">
      <c r="A18" t="s">
        <v>33</v>
      </c>
      <c r="B18" t="s">
        <v>34</v>
      </c>
      <c r="C18">
        <f ca="1">VLOOKUP($B18,Data!$A$3:$M$55,13,FALSE)</f>
        <v>31.3</v>
      </c>
      <c r="D18">
        <f t="shared" ca="1" si="0"/>
        <v>4</v>
      </c>
      <c r="E18">
        <v>11</v>
      </c>
      <c r="F18">
        <v>3</v>
      </c>
      <c r="G18">
        <f t="shared" si="15"/>
        <v>4.2699999999999996</v>
      </c>
      <c r="H18">
        <f t="shared" si="16"/>
        <v>3.6700000000000004</v>
      </c>
      <c r="I18" t="e">
        <f t="shared" ca="1" si="9"/>
        <v>#N/A</v>
      </c>
      <c r="J18" t="e">
        <f t="shared" ca="1" si="1"/>
        <v>#N/A</v>
      </c>
      <c r="K18" t="e">
        <f t="shared" ca="1" si="10"/>
        <v>#N/A</v>
      </c>
      <c r="L18" t="e">
        <f t="shared" ca="1" si="11"/>
        <v>#N/A</v>
      </c>
      <c r="M18" t="e">
        <f t="shared" ca="1" si="12"/>
        <v>#N/A</v>
      </c>
      <c r="N18" t="e">
        <f t="shared" ca="1" si="2"/>
        <v>#N/A</v>
      </c>
      <c r="O18" t="e">
        <f t="shared" ca="1" si="13"/>
        <v>#N/A</v>
      </c>
      <c r="P18" t="e">
        <f t="shared" ca="1" si="3"/>
        <v>#N/A</v>
      </c>
      <c r="Q18">
        <f t="shared" ca="1" si="4"/>
        <v>4.2699999999999996</v>
      </c>
      <c r="R18">
        <f t="shared" ca="1" si="5"/>
        <v>3.6700000000000004</v>
      </c>
      <c r="S18" t="e">
        <f t="shared" ca="1" si="14"/>
        <v>#N/A</v>
      </c>
      <c r="T18" t="e">
        <f t="shared" ca="1" si="6"/>
        <v>#N/A</v>
      </c>
    </row>
    <row r="19" spans="1:20" x14ac:dyDescent="0.45">
      <c r="A19" t="s">
        <v>35</v>
      </c>
      <c r="B19" t="s">
        <v>36</v>
      </c>
      <c r="C19">
        <f ca="1">VLOOKUP($B19,Data!$A$3:$M$55,13,FALSE)</f>
        <v>31.6</v>
      </c>
      <c r="D19">
        <f t="shared" ca="1" si="0"/>
        <v>4</v>
      </c>
      <c r="E19">
        <v>14</v>
      </c>
      <c r="F19">
        <v>4</v>
      </c>
      <c r="G19">
        <f t="shared" si="15"/>
        <v>5.23</v>
      </c>
      <c r="H19">
        <f t="shared" si="16"/>
        <v>4.7200000000000006</v>
      </c>
      <c r="I19" t="e">
        <f t="shared" ca="1" si="9"/>
        <v>#N/A</v>
      </c>
      <c r="J19" t="e">
        <f t="shared" ca="1" si="1"/>
        <v>#N/A</v>
      </c>
      <c r="K19" t="e">
        <f t="shared" ca="1" si="10"/>
        <v>#N/A</v>
      </c>
      <c r="L19" t="e">
        <f t="shared" ca="1" si="11"/>
        <v>#N/A</v>
      </c>
      <c r="M19" t="e">
        <f t="shared" ca="1" si="12"/>
        <v>#N/A</v>
      </c>
      <c r="N19" t="e">
        <f t="shared" ca="1" si="2"/>
        <v>#N/A</v>
      </c>
      <c r="O19" t="e">
        <f t="shared" ca="1" si="13"/>
        <v>#N/A</v>
      </c>
      <c r="P19" t="e">
        <f t="shared" ca="1" si="3"/>
        <v>#N/A</v>
      </c>
      <c r="Q19">
        <f t="shared" ca="1" si="4"/>
        <v>5.23</v>
      </c>
      <c r="R19">
        <f t="shared" ca="1" si="5"/>
        <v>4.7200000000000006</v>
      </c>
      <c r="S19" t="e">
        <f t="shared" ca="1" si="14"/>
        <v>#N/A</v>
      </c>
      <c r="T19" t="e">
        <f t="shared" ca="1" si="6"/>
        <v>#N/A</v>
      </c>
    </row>
    <row r="20" spans="1:20" x14ac:dyDescent="0.45">
      <c r="A20" t="s">
        <v>37</v>
      </c>
      <c r="B20" t="s">
        <v>38</v>
      </c>
      <c r="C20">
        <f ca="1">VLOOKUP($B20,Data!$A$3:$M$55,13,FALSE)</f>
        <v>34.9</v>
      </c>
      <c r="D20">
        <f t="shared" ca="1" si="0"/>
        <v>4</v>
      </c>
      <c r="E20">
        <v>12</v>
      </c>
      <c r="F20">
        <v>2</v>
      </c>
      <c r="G20">
        <f t="shared" si="15"/>
        <v>4.59</v>
      </c>
      <c r="H20">
        <f t="shared" si="16"/>
        <v>2.62</v>
      </c>
      <c r="I20" t="e">
        <f t="shared" ca="1" si="9"/>
        <v>#N/A</v>
      </c>
      <c r="J20" t="e">
        <f t="shared" ca="1" si="1"/>
        <v>#N/A</v>
      </c>
      <c r="K20" t="e">
        <f t="shared" ca="1" si="10"/>
        <v>#N/A</v>
      </c>
      <c r="L20" t="e">
        <f t="shared" ca="1" si="11"/>
        <v>#N/A</v>
      </c>
      <c r="M20" t="e">
        <f t="shared" ca="1" si="12"/>
        <v>#N/A</v>
      </c>
      <c r="N20" t="e">
        <f t="shared" ca="1" si="2"/>
        <v>#N/A</v>
      </c>
      <c r="O20" t="e">
        <f t="shared" ca="1" si="13"/>
        <v>#N/A</v>
      </c>
      <c r="P20" t="e">
        <f t="shared" ca="1" si="3"/>
        <v>#N/A</v>
      </c>
      <c r="Q20">
        <f t="shared" ca="1" si="4"/>
        <v>4.59</v>
      </c>
      <c r="R20">
        <f t="shared" ca="1" si="5"/>
        <v>2.62</v>
      </c>
      <c r="S20" t="e">
        <f t="shared" ca="1" si="14"/>
        <v>#N/A</v>
      </c>
      <c r="T20" t="e">
        <f t="shared" ca="1" si="6"/>
        <v>#N/A</v>
      </c>
    </row>
    <row r="21" spans="1:20" x14ac:dyDescent="0.45">
      <c r="A21" t="s">
        <v>39</v>
      </c>
      <c r="B21" t="s">
        <v>40</v>
      </c>
      <c r="C21">
        <f ca="1">VLOOKUP($B21,Data!$A$3:$M$55,13,FALSE)</f>
        <v>28.2</v>
      </c>
      <c r="D21">
        <f t="shared" ca="1" si="0"/>
        <v>3</v>
      </c>
      <c r="E21">
        <v>25</v>
      </c>
      <c r="F21">
        <v>7</v>
      </c>
      <c r="G21">
        <f t="shared" si="15"/>
        <v>8.75</v>
      </c>
      <c r="H21">
        <f t="shared" si="16"/>
        <v>7.870000000000001</v>
      </c>
      <c r="I21" t="e">
        <f t="shared" ca="1" si="9"/>
        <v>#N/A</v>
      </c>
      <c r="J21" t="e">
        <f t="shared" ca="1" si="1"/>
        <v>#N/A</v>
      </c>
      <c r="K21" t="e">
        <f t="shared" ca="1" si="10"/>
        <v>#N/A</v>
      </c>
      <c r="L21" t="e">
        <f t="shared" ca="1" si="11"/>
        <v>#N/A</v>
      </c>
      <c r="M21" t="e">
        <f t="shared" ca="1" si="12"/>
        <v>#N/A</v>
      </c>
      <c r="N21" t="e">
        <f t="shared" ca="1" si="2"/>
        <v>#N/A</v>
      </c>
      <c r="O21">
        <f t="shared" ca="1" si="13"/>
        <v>8.75</v>
      </c>
      <c r="P21">
        <f t="shared" ca="1" si="3"/>
        <v>7.870000000000001</v>
      </c>
      <c r="Q21" t="e">
        <f t="shared" ca="1" si="4"/>
        <v>#N/A</v>
      </c>
      <c r="R21" t="e">
        <f t="shared" ca="1" si="5"/>
        <v>#N/A</v>
      </c>
      <c r="S21" t="e">
        <f t="shared" ca="1" si="14"/>
        <v>#N/A</v>
      </c>
      <c r="T21" t="e">
        <f t="shared" ca="1" si="6"/>
        <v>#N/A</v>
      </c>
    </row>
    <row r="22" spans="1:20" x14ac:dyDescent="0.45">
      <c r="A22" t="s">
        <v>41</v>
      </c>
      <c r="B22" t="s">
        <v>42</v>
      </c>
      <c r="C22">
        <f ca="1">VLOOKUP($B22,Data!$A$3:$M$55,13,FALSE)</f>
        <v>29.6</v>
      </c>
      <c r="D22">
        <f t="shared" ca="1" si="0"/>
        <v>3</v>
      </c>
      <c r="E22">
        <v>20</v>
      </c>
      <c r="F22">
        <v>4</v>
      </c>
      <c r="G22">
        <f t="shared" si="15"/>
        <v>7.15</v>
      </c>
      <c r="H22">
        <f t="shared" si="16"/>
        <v>4.7200000000000006</v>
      </c>
      <c r="I22" t="e">
        <f t="shared" ca="1" si="9"/>
        <v>#N/A</v>
      </c>
      <c r="J22" t="e">
        <f t="shared" ca="1" si="1"/>
        <v>#N/A</v>
      </c>
      <c r="K22" t="e">
        <f t="shared" ca="1" si="10"/>
        <v>#N/A</v>
      </c>
      <c r="L22" t="e">
        <f t="shared" ca="1" si="11"/>
        <v>#N/A</v>
      </c>
      <c r="M22" t="e">
        <f t="shared" ca="1" si="12"/>
        <v>#N/A</v>
      </c>
      <c r="N22" t="e">
        <f t="shared" ca="1" si="2"/>
        <v>#N/A</v>
      </c>
      <c r="O22">
        <f t="shared" ca="1" si="13"/>
        <v>7.15</v>
      </c>
      <c r="P22">
        <f t="shared" ca="1" si="3"/>
        <v>4.7200000000000006</v>
      </c>
      <c r="Q22" t="e">
        <f t="shared" ca="1" si="4"/>
        <v>#N/A</v>
      </c>
      <c r="R22" t="e">
        <f t="shared" ca="1" si="5"/>
        <v>#N/A</v>
      </c>
      <c r="S22" t="e">
        <f t="shared" ca="1" si="14"/>
        <v>#N/A</v>
      </c>
      <c r="T22" t="e">
        <f t="shared" ca="1" si="6"/>
        <v>#N/A</v>
      </c>
    </row>
    <row r="23" spans="1:20" x14ac:dyDescent="0.45">
      <c r="A23" t="s">
        <v>43</v>
      </c>
      <c r="B23" t="s">
        <v>44</v>
      </c>
      <c r="C23">
        <f ca="1">VLOOKUP($B23,Data!$A$3:$M$55,13,FALSE)</f>
        <v>23.3</v>
      </c>
      <c r="D23">
        <f t="shared" ca="1" si="0"/>
        <v>2</v>
      </c>
      <c r="E23">
        <v>22</v>
      </c>
      <c r="F23">
        <v>6</v>
      </c>
      <c r="G23">
        <f t="shared" si="15"/>
        <v>7.79</v>
      </c>
      <c r="H23">
        <f t="shared" si="16"/>
        <v>6.82</v>
      </c>
      <c r="I23" t="e">
        <f t="shared" ca="1" si="9"/>
        <v>#N/A</v>
      </c>
      <c r="J23" t="e">
        <f t="shared" ca="1" si="1"/>
        <v>#N/A</v>
      </c>
      <c r="K23" t="e">
        <f t="shared" ca="1" si="10"/>
        <v>#N/A</v>
      </c>
      <c r="L23" t="e">
        <f t="shared" ca="1" si="11"/>
        <v>#N/A</v>
      </c>
      <c r="M23">
        <f t="shared" ca="1" si="12"/>
        <v>7.79</v>
      </c>
      <c r="N23">
        <f t="shared" ca="1" si="2"/>
        <v>6.82</v>
      </c>
      <c r="O23" t="e">
        <f t="shared" ca="1" si="13"/>
        <v>#N/A</v>
      </c>
      <c r="P23" t="e">
        <f t="shared" ca="1" si="3"/>
        <v>#N/A</v>
      </c>
      <c r="Q23" t="e">
        <f t="shared" ca="1" si="4"/>
        <v>#N/A</v>
      </c>
      <c r="R23" t="e">
        <f t="shared" ca="1" si="5"/>
        <v>#N/A</v>
      </c>
      <c r="S23" t="e">
        <f t="shared" ca="1" si="14"/>
        <v>#N/A</v>
      </c>
      <c r="T23" t="e">
        <f t="shared" ca="1" si="6"/>
        <v>#N/A</v>
      </c>
    </row>
    <row r="24" spans="1:20" x14ac:dyDescent="0.45">
      <c r="A24" t="s">
        <v>45</v>
      </c>
      <c r="B24" t="s">
        <v>46</v>
      </c>
      <c r="C24">
        <f ca="1">VLOOKUP($B24,Data!$A$3:$M$55,13,FALSE)</f>
        <v>30.7</v>
      </c>
      <c r="D24">
        <f t="shared" ca="1" si="0"/>
        <v>4</v>
      </c>
      <c r="E24">
        <v>16</v>
      </c>
      <c r="F24">
        <v>6</v>
      </c>
      <c r="G24">
        <f t="shared" si="15"/>
        <v>5.87</v>
      </c>
      <c r="H24">
        <f t="shared" si="16"/>
        <v>6.82</v>
      </c>
      <c r="I24" t="e">
        <f t="shared" ca="1" si="9"/>
        <v>#N/A</v>
      </c>
      <c r="J24" t="e">
        <f t="shared" ca="1" si="1"/>
        <v>#N/A</v>
      </c>
      <c r="K24" t="e">
        <f t="shared" ca="1" si="10"/>
        <v>#N/A</v>
      </c>
      <c r="L24" t="e">
        <f t="shared" ca="1" si="11"/>
        <v>#N/A</v>
      </c>
      <c r="M24" t="e">
        <f t="shared" ca="1" si="12"/>
        <v>#N/A</v>
      </c>
      <c r="N24" t="e">
        <f t="shared" ca="1" si="2"/>
        <v>#N/A</v>
      </c>
      <c r="O24" t="e">
        <f t="shared" ca="1" si="13"/>
        <v>#N/A</v>
      </c>
      <c r="P24" t="e">
        <f t="shared" ca="1" si="3"/>
        <v>#N/A</v>
      </c>
      <c r="Q24">
        <f t="shared" ca="1" si="4"/>
        <v>5.87</v>
      </c>
      <c r="R24">
        <f t="shared" ca="1" si="5"/>
        <v>6.82</v>
      </c>
      <c r="S24" t="e">
        <f t="shared" ca="1" si="14"/>
        <v>#N/A</v>
      </c>
      <c r="T24" t="e">
        <f t="shared" ca="1" si="6"/>
        <v>#N/A</v>
      </c>
    </row>
    <row r="25" spans="1:20" x14ac:dyDescent="0.45">
      <c r="A25" t="s">
        <v>47</v>
      </c>
      <c r="B25" t="s">
        <v>48</v>
      </c>
      <c r="C25">
        <f ca="1">VLOOKUP($B25,Data!$A$3:$M$55,13,FALSE)</f>
        <v>27.6</v>
      </c>
      <c r="D25">
        <f t="shared" ca="1" si="0"/>
        <v>3</v>
      </c>
      <c r="E25">
        <v>10</v>
      </c>
      <c r="F25">
        <v>6</v>
      </c>
      <c r="G25">
        <f t="shared" si="15"/>
        <v>3.95</v>
      </c>
      <c r="H25">
        <f t="shared" si="16"/>
        <v>6.82</v>
      </c>
      <c r="I25" t="e">
        <f t="shared" ca="1" si="9"/>
        <v>#N/A</v>
      </c>
      <c r="J25" t="e">
        <f t="shared" ca="1" si="1"/>
        <v>#N/A</v>
      </c>
      <c r="K25" t="e">
        <f t="shared" ca="1" si="10"/>
        <v>#N/A</v>
      </c>
      <c r="L25" t="e">
        <f t="shared" ca="1" si="11"/>
        <v>#N/A</v>
      </c>
      <c r="M25" t="e">
        <f t="shared" ca="1" si="12"/>
        <v>#N/A</v>
      </c>
      <c r="N25" t="e">
        <f t="shared" ca="1" si="2"/>
        <v>#N/A</v>
      </c>
      <c r="O25">
        <f t="shared" ca="1" si="13"/>
        <v>3.95</v>
      </c>
      <c r="P25">
        <f t="shared" ca="1" si="3"/>
        <v>6.82</v>
      </c>
      <c r="Q25" t="e">
        <f t="shared" ca="1" si="4"/>
        <v>#N/A</v>
      </c>
      <c r="R25" t="e">
        <f t="shared" ca="1" si="5"/>
        <v>#N/A</v>
      </c>
      <c r="S25" t="e">
        <f t="shared" ca="1" si="14"/>
        <v>#N/A</v>
      </c>
      <c r="T25" t="e">
        <f t="shared" ca="1" si="6"/>
        <v>#N/A</v>
      </c>
    </row>
    <row r="26" spans="1:20" x14ac:dyDescent="0.45">
      <c r="A26" t="s">
        <v>49</v>
      </c>
      <c r="B26" t="s">
        <v>50</v>
      </c>
      <c r="C26">
        <f ca="1">VLOOKUP($B26,Data!$A$3:$M$55,13,FALSE)</f>
        <v>35.5</v>
      </c>
      <c r="D26">
        <f t="shared" ca="1" si="0"/>
        <v>5</v>
      </c>
      <c r="E26">
        <v>14</v>
      </c>
      <c r="F26">
        <v>2</v>
      </c>
      <c r="G26">
        <f t="shared" si="15"/>
        <v>5.23</v>
      </c>
      <c r="H26">
        <f t="shared" si="16"/>
        <v>2.62</v>
      </c>
      <c r="I26" t="e">
        <f t="shared" ca="1" si="9"/>
        <v>#N/A</v>
      </c>
      <c r="J26" t="e">
        <f t="shared" ca="1" si="1"/>
        <v>#N/A</v>
      </c>
      <c r="K26" t="e">
        <f t="shared" ca="1" si="10"/>
        <v>#N/A</v>
      </c>
      <c r="L26" t="e">
        <f t="shared" ca="1" si="11"/>
        <v>#N/A</v>
      </c>
      <c r="M26" t="e">
        <f t="shared" ca="1" si="12"/>
        <v>#N/A</v>
      </c>
      <c r="N26" t="e">
        <f t="shared" ca="1" si="2"/>
        <v>#N/A</v>
      </c>
      <c r="O26" t="e">
        <f t="shared" ca="1" si="13"/>
        <v>#N/A</v>
      </c>
      <c r="P26" t="e">
        <f t="shared" ca="1" si="3"/>
        <v>#N/A</v>
      </c>
      <c r="Q26" t="e">
        <f t="shared" ca="1" si="4"/>
        <v>#N/A</v>
      </c>
      <c r="R26" t="e">
        <f t="shared" ca="1" si="5"/>
        <v>#N/A</v>
      </c>
      <c r="S26">
        <f t="shared" ca="1" si="14"/>
        <v>5.23</v>
      </c>
      <c r="T26">
        <f t="shared" ca="1" si="6"/>
        <v>2.62</v>
      </c>
    </row>
    <row r="27" spans="1:20" x14ac:dyDescent="0.45">
      <c r="A27" t="s">
        <v>51</v>
      </c>
      <c r="B27" t="s">
        <v>52</v>
      </c>
      <c r="C27">
        <f ca="1">VLOOKUP($B27,Data!$A$3:$M$55,13,FALSE)</f>
        <v>30.2</v>
      </c>
      <c r="D27">
        <f t="shared" ca="1" si="0"/>
        <v>4</v>
      </c>
      <c r="E27">
        <v>12</v>
      </c>
      <c r="F27">
        <v>4</v>
      </c>
      <c r="G27">
        <f t="shared" si="15"/>
        <v>4.59</v>
      </c>
      <c r="H27">
        <f t="shared" si="16"/>
        <v>4.7200000000000006</v>
      </c>
      <c r="I27" t="e">
        <f t="shared" ca="1" si="9"/>
        <v>#N/A</v>
      </c>
      <c r="J27" t="e">
        <f t="shared" ca="1" si="1"/>
        <v>#N/A</v>
      </c>
      <c r="K27" t="e">
        <f t="shared" ca="1" si="10"/>
        <v>#N/A</v>
      </c>
      <c r="L27" t="e">
        <f t="shared" ca="1" si="11"/>
        <v>#N/A</v>
      </c>
      <c r="M27" t="e">
        <f t="shared" ca="1" si="12"/>
        <v>#N/A</v>
      </c>
      <c r="N27" t="e">
        <f t="shared" ca="1" si="2"/>
        <v>#N/A</v>
      </c>
      <c r="O27" t="e">
        <f t="shared" ca="1" si="13"/>
        <v>#N/A</v>
      </c>
      <c r="P27" t="e">
        <f t="shared" ca="1" si="3"/>
        <v>#N/A</v>
      </c>
      <c r="Q27">
        <f t="shared" ca="1" si="4"/>
        <v>4.59</v>
      </c>
      <c r="R27">
        <f t="shared" ca="1" si="5"/>
        <v>4.7200000000000006</v>
      </c>
      <c r="S27" t="e">
        <f t="shared" ca="1" si="14"/>
        <v>#N/A</v>
      </c>
      <c r="T27" t="e">
        <f t="shared" ca="1" si="6"/>
        <v>#N/A</v>
      </c>
    </row>
    <row r="28" spans="1:20" x14ac:dyDescent="0.45">
      <c r="A28" t="s">
        <v>53</v>
      </c>
      <c r="B28" t="s">
        <v>54</v>
      </c>
      <c r="C28">
        <f ca="1">VLOOKUP($B28,Data!$A$3:$M$55,13,FALSE)</f>
        <v>26.4</v>
      </c>
      <c r="D28">
        <f t="shared" ca="1" si="0"/>
        <v>3</v>
      </c>
      <c r="E28">
        <v>6</v>
      </c>
      <c r="F28">
        <v>6</v>
      </c>
      <c r="G28">
        <f t="shared" si="15"/>
        <v>2.67</v>
      </c>
      <c r="H28">
        <f t="shared" si="16"/>
        <v>6.82</v>
      </c>
      <c r="I28" t="e">
        <f t="shared" ca="1" si="9"/>
        <v>#N/A</v>
      </c>
      <c r="J28" t="e">
        <f t="shared" ca="1" si="1"/>
        <v>#N/A</v>
      </c>
      <c r="K28" t="e">
        <f t="shared" ca="1" si="10"/>
        <v>#N/A</v>
      </c>
      <c r="L28" t="e">
        <f t="shared" ca="1" si="11"/>
        <v>#N/A</v>
      </c>
      <c r="M28" t="e">
        <f t="shared" ca="1" si="12"/>
        <v>#N/A</v>
      </c>
      <c r="N28" t="e">
        <f t="shared" ca="1" si="2"/>
        <v>#N/A</v>
      </c>
      <c r="O28">
        <f t="shared" ca="1" si="13"/>
        <v>2.67</v>
      </c>
      <c r="P28">
        <f t="shared" ca="1" si="3"/>
        <v>6.82</v>
      </c>
      <c r="Q28" t="e">
        <f t="shared" ca="1" si="4"/>
        <v>#N/A</v>
      </c>
      <c r="R28" t="e">
        <f t="shared" ca="1" si="5"/>
        <v>#N/A</v>
      </c>
      <c r="S28" t="e">
        <f t="shared" ca="1" si="14"/>
        <v>#N/A</v>
      </c>
      <c r="T28" t="e">
        <f t="shared" ca="1" si="6"/>
        <v>#N/A</v>
      </c>
    </row>
    <row r="29" spans="1:20" x14ac:dyDescent="0.45">
      <c r="A29" t="s">
        <v>55</v>
      </c>
      <c r="B29" t="s">
        <v>56</v>
      </c>
      <c r="C29">
        <f ca="1">VLOOKUP($B29,Data!$A$3:$M$55,13,FALSE)</f>
        <v>30.2</v>
      </c>
      <c r="D29">
        <f t="shared" ca="1" si="0"/>
        <v>4</v>
      </c>
      <c r="E29">
        <v>10</v>
      </c>
      <c r="F29">
        <v>4</v>
      </c>
      <c r="G29">
        <f t="shared" si="15"/>
        <v>3.95</v>
      </c>
      <c r="H29">
        <f t="shared" si="16"/>
        <v>4.7200000000000006</v>
      </c>
      <c r="I29" t="e">
        <f t="shared" ca="1" si="9"/>
        <v>#N/A</v>
      </c>
      <c r="J29" t="e">
        <f t="shared" ca="1" si="1"/>
        <v>#N/A</v>
      </c>
      <c r="K29" t="e">
        <f t="shared" ca="1" si="10"/>
        <v>#N/A</v>
      </c>
      <c r="L29" t="e">
        <f t="shared" ca="1" si="11"/>
        <v>#N/A</v>
      </c>
      <c r="M29" t="e">
        <f t="shared" ca="1" si="12"/>
        <v>#N/A</v>
      </c>
      <c r="N29" t="e">
        <f t="shared" ca="1" si="2"/>
        <v>#N/A</v>
      </c>
      <c r="O29" t="e">
        <f t="shared" ca="1" si="13"/>
        <v>#N/A</v>
      </c>
      <c r="P29" t="e">
        <f t="shared" ca="1" si="3"/>
        <v>#N/A</v>
      </c>
      <c r="Q29">
        <f t="shared" ca="1" si="4"/>
        <v>3.95</v>
      </c>
      <c r="R29">
        <f t="shared" ca="1" si="5"/>
        <v>4.7200000000000006</v>
      </c>
      <c r="S29" t="e">
        <f t="shared" ca="1" si="14"/>
        <v>#N/A</v>
      </c>
      <c r="T29" t="e">
        <f t="shared" ca="1" si="6"/>
        <v>#N/A</v>
      </c>
    </row>
    <row r="30" spans="1:20" x14ac:dyDescent="0.45">
      <c r="A30" t="s">
        <v>57</v>
      </c>
      <c r="B30" t="s">
        <v>58</v>
      </c>
      <c r="C30">
        <f ca="1">VLOOKUP($B30,Data!$A$3:$M$55,13,FALSE)</f>
        <v>27.7</v>
      </c>
      <c r="D30">
        <f t="shared" ca="1" si="0"/>
        <v>3</v>
      </c>
      <c r="E30">
        <v>6</v>
      </c>
      <c r="F30">
        <v>4</v>
      </c>
      <c r="G30">
        <f t="shared" si="15"/>
        <v>2.67</v>
      </c>
      <c r="H30">
        <f t="shared" si="16"/>
        <v>4.7200000000000006</v>
      </c>
      <c r="I30" t="e">
        <f t="shared" ca="1" si="9"/>
        <v>#N/A</v>
      </c>
      <c r="J30" t="e">
        <f t="shared" ca="1" si="1"/>
        <v>#N/A</v>
      </c>
      <c r="K30" t="e">
        <f t="shared" ca="1" si="10"/>
        <v>#N/A</v>
      </c>
      <c r="L30" t="e">
        <f t="shared" ca="1" si="11"/>
        <v>#N/A</v>
      </c>
      <c r="M30" t="e">
        <f t="shared" ca="1" si="12"/>
        <v>#N/A</v>
      </c>
      <c r="N30" t="e">
        <f t="shared" ca="1" si="2"/>
        <v>#N/A</v>
      </c>
      <c r="O30">
        <f t="shared" ca="1" si="13"/>
        <v>2.67</v>
      </c>
      <c r="P30">
        <f t="shared" ca="1" si="3"/>
        <v>4.7200000000000006</v>
      </c>
      <c r="Q30" t="e">
        <f t="shared" ca="1" si="4"/>
        <v>#N/A</v>
      </c>
      <c r="R30" t="e">
        <f t="shared" ca="1" si="5"/>
        <v>#N/A</v>
      </c>
      <c r="S30" t="e">
        <f t="shared" ca="1" si="14"/>
        <v>#N/A</v>
      </c>
      <c r="T30" t="e">
        <f t="shared" ca="1" si="6"/>
        <v>#N/A</v>
      </c>
    </row>
    <row r="31" spans="1:20" x14ac:dyDescent="0.45">
      <c r="A31" t="s">
        <v>59</v>
      </c>
      <c r="B31" t="s">
        <v>109</v>
      </c>
      <c r="C31">
        <f ca="1">VLOOKUP($B31,Data!$A$3:$M$55,13,FALSE)</f>
        <v>27.4</v>
      </c>
      <c r="D31">
        <f t="shared" ca="1" si="0"/>
        <v>3</v>
      </c>
      <c r="E31">
        <v>23</v>
      </c>
      <c r="F31">
        <v>7</v>
      </c>
      <c r="G31">
        <f t="shared" si="15"/>
        <v>8.11</v>
      </c>
      <c r="H31">
        <f t="shared" si="16"/>
        <v>7.870000000000001</v>
      </c>
      <c r="I31" t="e">
        <f t="shared" ca="1" si="9"/>
        <v>#N/A</v>
      </c>
      <c r="J31" t="e">
        <f t="shared" ca="1" si="1"/>
        <v>#N/A</v>
      </c>
      <c r="K31" t="e">
        <f t="shared" ca="1" si="10"/>
        <v>#N/A</v>
      </c>
      <c r="L31" t="e">
        <f t="shared" ca="1" si="11"/>
        <v>#N/A</v>
      </c>
      <c r="M31" t="e">
        <f t="shared" ca="1" si="12"/>
        <v>#N/A</v>
      </c>
      <c r="N31" t="e">
        <f t="shared" ca="1" si="2"/>
        <v>#N/A</v>
      </c>
      <c r="O31">
        <f t="shared" ca="1" si="13"/>
        <v>8.11</v>
      </c>
      <c r="P31">
        <f t="shared" ca="1" si="3"/>
        <v>7.870000000000001</v>
      </c>
      <c r="Q31" t="e">
        <f t="shared" ca="1" si="4"/>
        <v>#N/A</v>
      </c>
      <c r="R31" t="e">
        <f t="shared" ca="1" si="5"/>
        <v>#N/A</v>
      </c>
      <c r="S31" t="e">
        <f t="shared" ca="1" si="14"/>
        <v>#N/A</v>
      </c>
      <c r="T31" t="e">
        <f t="shared" ca="1" si="6"/>
        <v>#N/A</v>
      </c>
    </row>
    <row r="32" spans="1:20" x14ac:dyDescent="0.45">
      <c r="A32" t="s">
        <v>60</v>
      </c>
      <c r="B32" t="s">
        <v>110</v>
      </c>
      <c r="C32">
        <f ca="1">VLOOKUP($B32,Data!$A$3:$M$55,13,FALSE)</f>
        <v>26.9</v>
      </c>
      <c r="D32">
        <f t="shared" ca="1" si="0"/>
        <v>3</v>
      </c>
      <c r="E32">
        <v>21</v>
      </c>
      <c r="F32">
        <v>5</v>
      </c>
      <c r="G32">
        <f t="shared" si="15"/>
        <v>7.47</v>
      </c>
      <c r="H32">
        <f t="shared" si="16"/>
        <v>5.77</v>
      </c>
      <c r="I32" t="e">
        <f t="shared" ca="1" si="9"/>
        <v>#N/A</v>
      </c>
      <c r="J32" t="e">
        <f t="shared" ca="1" si="1"/>
        <v>#N/A</v>
      </c>
      <c r="K32" t="e">
        <f t="shared" ca="1" si="10"/>
        <v>#N/A</v>
      </c>
      <c r="L32" t="e">
        <f t="shared" ca="1" si="11"/>
        <v>#N/A</v>
      </c>
      <c r="M32" t="e">
        <f t="shared" ca="1" si="12"/>
        <v>#N/A</v>
      </c>
      <c r="N32" t="e">
        <f t="shared" ca="1" si="2"/>
        <v>#N/A</v>
      </c>
      <c r="O32">
        <f t="shared" ca="1" si="13"/>
        <v>7.47</v>
      </c>
      <c r="P32">
        <f t="shared" ca="1" si="3"/>
        <v>5.77</v>
      </c>
      <c r="Q32" t="e">
        <f t="shared" ca="1" si="4"/>
        <v>#N/A</v>
      </c>
      <c r="R32" t="e">
        <f t="shared" ca="1" si="5"/>
        <v>#N/A</v>
      </c>
      <c r="S32" t="e">
        <f t="shared" ca="1" si="14"/>
        <v>#N/A</v>
      </c>
      <c r="T32" t="e">
        <f t="shared" ca="1" si="6"/>
        <v>#N/A</v>
      </c>
    </row>
    <row r="33" spans="1:20" x14ac:dyDescent="0.45">
      <c r="A33" t="s">
        <v>61</v>
      </c>
      <c r="B33" t="s">
        <v>111</v>
      </c>
      <c r="C33">
        <f ca="1">VLOOKUP($B33,Data!$A$3:$M$55,13,FALSE)</f>
        <v>28.4</v>
      </c>
      <c r="D33">
        <f t="shared" ca="1" si="0"/>
        <v>3</v>
      </c>
      <c r="E33">
        <v>9</v>
      </c>
      <c r="F33">
        <v>3</v>
      </c>
      <c r="G33">
        <f t="shared" si="15"/>
        <v>3.63</v>
      </c>
      <c r="H33">
        <f t="shared" si="16"/>
        <v>3.6700000000000004</v>
      </c>
      <c r="I33" t="e">
        <f t="shared" ca="1" si="9"/>
        <v>#N/A</v>
      </c>
      <c r="J33" t="e">
        <f t="shared" ca="1" si="1"/>
        <v>#N/A</v>
      </c>
      <c r="K33" t="e">
        <f t="shared" ca="1" si="10"/>
        <v>#N/A</v>
      </c>
      <c r="L33" t="e">
        <f t="shared" ca="1" si="11"/>
        <v>#N/A</v>
      </c>
      <c r="M33" t="e">
        <f t="shared" ca="1" si="12"/>
        <v>#N/A</v>
      </c>
      <c r="N33" t="e">
        <f t="shared" ca="1" si="2"/>
        <v>#N/A</v>
      </c>
      <c r="O33">
        <f t="shared" ca="1" si="13"/>
        <v>3.63</v>
      </c>
      <c r="P33">
        <f t="shared" ca="1" si="3"/>
        <v>3.6700000000000004</v>
      </c>
      <c r="Q33" t="e">
        <f t="shared" ca="1" si="4"/>
        <v>#N/A</v>
      </c>
      <c r="R33" t="e">
        <f t="shared" ca="1" si="5"/>
        <v>#N/A</v>
      </c>
      <c r="S33" t="e">
        <f t="shared" ca="1" si="14"/>
        <v>#N/A</v>
      </c>
      <c r="T33" t="e">
        <f t="shared" ca="1" si="6"/>
        <v>#N/A</v>
      </c>
    </row>
    <row r="34" spans="1:20" x14ac:dyDescent="0.45">
      <c r="A34" t="s">
        <v>62</v>
      </c>
      <c r="B34" t="s">
        <v>112</v>
      </c>
      <c r="C34">
        <f ca="1">VLOOKUP($B34,Data!$A$3:$M$55,13,FALSE)</f>
        <v>27</v>
      </c>
      <c r="D34">
        <f t="shared" ref="D34:D52" ca="1" si="17">IF(ISTEXT($C34),0,VLOOKUP($C34,PrevalenceRange,2,TRUE))</f>
        <v>3</v>
      </c>
      <c r="E34">
        <v>20</v>
      </c>
      <c r="F34">
        <v>6</v>
      </c>
      <c r="G34">
        <f t="shared" si="15"/>
        <v>7.15</v>
      </c>
      <c r="H34">
        <f t="shared" si="16"/>
        <v>6.82</v>
      </c>
      <c r="I34" t="e">
        <f t="shared" ca="1" si="9"/>
        <v>#N/A</v>
      </c>
      <c r="J34" t="e">
        <f t="shared" ca="1" si="1"/>
        <v>#N/A</v>
      </c>
      <c r="K34" t="e">
        <f t="shared" ca="1" si="10"/>
        <v>#N/A</v>
      </c>
      <c r="L34" t="e">
        <f t="shared" ca="1" si="11"/>
        <v>#N/A</v>
      </c>
      <c r="M34" t="e">
        <f t="shared" ca="1" si="12"/>
        <v>#N/A</v>
      </c>
      <c r="N34" t="e">
        <f t="shared" ca="1" si="2"/>
        <v>#N/A</v>
      </c>
      <c r="O34">
        <f t="shared" ca="1" si="13"/>
        <v>7.15</v>
      </c>
      <c r="P34">
        <f t="shared" ca="1" si="3"/>
        <v>6.82</v>
      </c>
      <c r="Q34" t="e">
        <f t="shared" ref="Q34:Q52" ca="1" si="18">IF($D34=4,G34,NA())</f>
        <v>#N/A</v>
      </c>
      <c r="R34" t="e">
        <f t="shared" ref="R34:R52" ca="1" si="19">IF($D34=4,H34,NA())</f>
        <v>#N/A</v>
      </c>
      <c r="S34" t="e">
        <f t="shared" ca="1" si="14"/>
        <v>#N/A</v>
      </c>
      <c r="T34" t="e">
        <f t="shared" ca="1" si="6"/>
        <v>#N/A</v>
      </c>
    </row>
    <row r="35" spans="1:20" x14ac:dyDescent="0.45">
      <c r="A35" t="s">
        <v>63</v>
      </c>
      <c r="B35" t="s">
        <v>113</v>
      </c>
      <c r="C35">
        <f ca="1">VLOOKUP($B35,Data!$A$3:$M$55,13,FALSE)</f>
        <v>29.7</v>
      </c>
      <c r="D35">
        <f t="shared" ca="1" si="17"/>
        <v>3</v>
      </c>
      <c r="E35">
        <v>17</v>
      </c>
      <c r="F35">
        <v>3</v>
      </c>
      <c r="G35">
        <f t="shared" si="15"/>
        <v>6.19</v>
      </c>
      <c r="H35">
        <f t="shared" si="16"/>
        <v>3.6700000000000004</v>
      </c>
      <c r="I35" t="e">
        <f t="shared" ca="1" si="9"/>
        <v>#N/A</v>
      </c>
      <c r="J35" t="e">
        <f t="shared" ca="1" si="1"/>
        <v>#N/A</v>
      </c>
      <c r="K35" t="e">
        <f t="shared" ca="1" si="10"/>
        <v>#N/A</v>
      </c>
      <c r="L35" t="e">
        <f t="shared" ca="1" si="11"/>
        <v>#N/A</v>
      </c>
      <c r="M35" t="e">
        <f t="shared" ca="1" si="12"/>
        <v>#N/A</v>
      </c>
      <c r="N35" t="e">
        <f t="shared" ca="1" si="2"/>
        <v>#N/A</v>
      </c>
      <c r="O35">
        <f t="shared" ca="1" si="13"/>
        <v>6.19</v>
      </c>
      <c r="P35">
        <f t="shared" ca="1" si="3"/>
        <v>3.6700000000000004</v>
      </c>
      <c r="Q35" t="e">
        <f t="shared" ca="1" si="18"/>
        <v>#N/A</v>
      </c>
      <c r="R35" t="e">
        <f t="shared" ca="1" si="19"/>
        <v>#N/A</v>
      </c>
      <c r="S35" t="e">
        <f t="shared" ca="1" si="14"/>
        <v>#N/A</v>
      </c>
      <c r="T35" t="e">
        <f t="shared" ca="1" si="6"/>
        <v>#N/A</v>
      </c>
    </row>
    <row r="36" spans="1:20" x14ac:dyDescent="0.45">
      <c r="A36" t="s">
        <v>64</v>
      </c>
      <c r="B36" t="s">
        <v>114</v>
      </c>
      <c r="C36">
        <f ca="1">VLOOKUP($B36,Data!$A$3:$M$55,13,FALSE)</f>
        <v>32.200000000000003</v>
      </c>
      <c r="D36">
        <f t="shared" ca="1" si="17"/>
        <v>4</v>
      </c>
      <c r="E36">
        <v>8</v>
      </c>
      <c r="F36">
        <v>6</v>
      </c>
      <c r="G36">
        <f t="shared" si="15"/>
        <v>3.31</v>
      </c>
      <c r="H36">
        <f t="shared" si="16"/>
        <v>6.82</v>
      </c>
      <c r="I36" t="e">
        <f t="shared" ca="1" si="9"/>
        <v>#N/A</v>
      </c>
      <c r="J36" t="e">
        <f t="shared" ca="1" si="1"/>
        <v>#N/A</v>
      </c>
      <c r="K36" t="e">
        <f t="shared" ca="1" si="10"/>
        <v>#N/A</v>
      </c>
      <c r="L36" t="e">
        <f t="shared" ca="1" si="11"/>
        <v>#N/A</v>
      </c>
      <c r="M36" t="e">
        <f t="shared" ca="1" si="12"/>
        <v>#N/A</v>
      </c>
      <c r="N36" t="e">
        <f t="shared" ca="1" si="2"/>
        <v>#N/A</v>
      </c>
      <c r="O36" t="e">
        <f t="shared" ca="1" si="13"/>
        <v>#N/A</v>
      </c>
      <c r="P36" t="e">
        <f t="shared" ca="1" si="3"/>
        <v>#N/A</v>
      </c>
      <c r="Q36">
        <f t="shared" ca="1" si="18"/>
        <v>3.31</v>
      </c>
      <c r="R36">
        <f t="shared" ca="1" si="19"/>
        <v>6.82</v>
      </c>
      <c r="S36" t="e">
        <f t="shared" ca="1" si="14"/>
        <v>#N/A</v>
      </c>
      <c r="T36" t="e">
        <f t="shared" ca="1" si="6"/>
        <v>#N/A</v>
      </c>
    </row>
    <row r="37" spans="1:20" x14ac:dyDescent="0.45">
      <c r="A37" t="s">
        <v>65</v>
      </c>
      <c r="B37" t="s">
        <v>66</v>
      </c>
      <c r="C37">
        <f ca="1">VLOOKUP($B37,Data!$A$3:$M$55,13,FALSE)</f>
        <v>32.6</v>
      </c>
      <c r="D37">
        <f t="shared" ca="1" si="17"/>
        <v>4</v>
      </c>
      <c r="E37">
        <v>17</v>
      </c>
      <c r="F37">
        <v>5</v>
      </c>
      <c r="G37">
        <f t="shared" si="15"/>
        <v>6.19</v>
      </c>
      <c r="H37">
        <f t="shared" si="16"/>
        <v>5.77</v>
      </c>
      <c r="I37" t="e">
        <f t="shared" ca="1" si="9"/>
        <v>#N/A</v>
      </c>
      <c r="J37" t="e">
        <f t="shared" ca="1" si="1"/>
        <v>#N/A</v>
      </c>
      <c r="K37" t="e">
        <f t="shared" ca="1" si="10"/>
        <v>#N/A</v>
      </c>
      <c r="L37" t="e">
        <f t="shared" ca="1" si="11"/>
        <v>#N/A</v>
      </c>
      <c r="M37" t="e">
        <f t="shared" ca="1" si="12"/>
        <v>#N/A</v>
      </c>
      <c r="N37" t="e">
        <f t="shared" ca="1" si="2"/>
        <v>#N/A</v>
      </c>
      <c r="O37" t="e">
        <f t="shared" ca="1" si="13"/>
        <v>#N/A</v>
      </c>
      <c r="P37" t="e">
        <f t="shared" ca="1" si="3"/>
        <v>#N/A</v>
      </c>
      <c r="Q37">
        <f t="shared" ca="1" si="18"/>
        <v>6.19</v>
      </c>
      <c r="R37">
        <f t="shared" ca="1" si="19"/>
        <v>5.77</v>
      </c>
      <c r="S37" t="e">
        <f t="shared" ca="1" si="14"/>
        <v>#N/A</v>
      </c>
      <c r="T37" t="e">
        <f t="shared" ca="1" si="6"/>
        <v>#N/A</v>
      </c>
    </row>
    <row r="38" spans="1:20" x14ac:dyDescent="0.45">
      <c r="A38" t="s">
        <v>67</v>
      </c>
      <c r="B38" t="s">
        <v>68</v>
      </c>
      <c r="C38">
        <f ca="1">VLOOKUP($B38,Data!$A$3:$M$55,13,FALSE)</f>
        <v>33</v>
      </c>
      <c r="D38">
        <f t="shared" ca="1" si="17"/>
        <v>4</v>
      </c>
      <c r="E38">
        <v>10</v>
      </c>
      <c r="F38">
        <v>2</v>
      </c>
      <c r="G38">
        <f t="shared" si="15"/>
        <v>3.95</v>
      </c>
      <c r="H38">
        <f t="shared" si="16"/>
        <v>2.62</v>
      </c>
      <c r="I38" t="e">
        <f t="shared" ca="1" si="9"/>
        <v>#N/A</v>
      </c>
      <c r="J38" t="e">
        <f t="shared" ca="1" si="1"/>
        <v>#N/A</v>
      </c>
      <c r="K38" t="e">
        <f t="shared" ca="1" si="10"/>
        <v>#N/A</v>
      </c>
      <c r="L38" t="e">
        <f t="shared" ca="1" si="11"/>
        <v>#N/A</v>
      </c>
      <c r="M38" t="e">
        <f t="shared" ca="1" si="12"/>
        <v>#N/A</v>
      </c>
      <c r="N38" t="e">
        <f t="shared" ca="1" si="2"/>
        <v>#N/A</v>
      </c>
      <c r="O38" t="e">
        <f t="shared" ca="1" si="13"/>
        <v>#N/A</v>
      </c>
      <c r="P38" t="e">
        <f t="shared" ca="1" si="3"/>
        <v>#N/A</v>
      </c>
      <c r="Q38">
        <f t="shared" ca="1" si="18"/>
        <v>3.95</v>
      </c>
      <c r="R38">
        <f t="shared" ca="1" si="19"/>
        <v>2.62</v>
      </c>
      <c r="S38" t="e">
        <f t="shared" ca="1" si="14"/>
        <v>#N/A</v>
      </c>
      <c r="T38" t="e">
        <f t="shared" ca="1" si="6"/>
        <v>#N/A</v>
      </c>
    </row>
    <row r="39" spans="1:20" x14ac:dyDescent="0.45">
      <c r="A39" t="s">
        <v>69</v>
      </c>
      <c r="B39" t="s">
        <v>70</v>
      </c>
      <c r="C39">
        <f ca="1">VLOOKUP($B39,Data!$A$3:$M$55,13,FALSE)</f>
        <v>27.9</v>
      </c>
      <c r="D39">
        <f t="shared" ca="1" si="17"/>
        <v>3</v>
      </c>
      <c r="E39">
        <v>4</v>
      </c>
      <c r="F39">
        <v>4</v>
      </c>
      <c r="G39">
        <f t="shared" si="15"/>
        <v>2.0300000000000002</v>
      </c>
      <c r="H39">
        <f t="shared" si="16"/>
        <v>4.7200000000000006</v>
      </c>
      <c r="I39" t="e">
        <f t="shared" ca="1" si="9"/>
        <v>#N/A</v>
      </c>
      <c r="J39" t="e">
        <f t="shared" ca="1" si="1"/>
        <v>#N/A</v>
      </c>
      <c r="K39" t="e">
        <f t="shared" ca="1" si="10"/>
        <v>#N/A</v>
      </c>
      <c r="L39" t="e">
        <f t="shared" ca="1" si="11"/>
        <v>#N/A</v>
      </c>
      <c r="M39" t="e">
        <f t="shared" ca="1" si="12"/>
        <v>#N/A</v>
      </c>
      <c r="N39" t="e">
        <f t="shared" ca="1" si="2"/>
        <v>#N/A</v>
      </c>
      <c r="O39">
        <f t="shared" ca="1" si="13"/>
        <v>2.0300000000000002</v>
      </c>
      <c r="P39">
        <f t="shared" ca="1" si="3"/>
        <v>4.7200000000000006</v>
      </c>
      <c r="Q39" t="e">
        <f t="shared" ca="1" si="18"/>
        <v>#N/A</v>
      </c>
      <c r="R39" t="e">
        <f t="shared" ca="1" si="19"/>
        <v>#N/A</v>
      </c>
      <c r="S39" t="e">
        <f t="shared" ca="1" si="14"/>
        <v>#N/A</v>
      </c>
      <c r="T39" t="e">
        <f t="shared" ca="1" si="6"/>
        <v>#N/A</v>
      </c>
    </row>
    <row r="40" spans="1:20" x14ac:dyDescent="0.45">
      <c r="A40" t="s">
        <v>71</v>
      </c>
      <c r="B40" t="s">
        <v>72</v>
      </c>
      <c r="C40">
        <f ca="1">VLOOKUP($B40,Data!$A$3:$M$55,13,FALSE)</f>
        <v>30.2</v>
      </c>
      <c r="D40">
        <f t="shared" ca="1" si="17"/>
        <v>4</v>
      </c>
      <c r="E40">
        <v>19</v>
      </c>
      <c r="F40">
        <v>5</v>
      </c>
      <c r="G40">
        <f t="shared" si="15"/>
        <v>6.83</v>
      </c>
      <c r="H40">
        <f t="shared" si="16"/>
        <v>5.77</v>
      </c>
      <c r="I40" t="e">
        <f t="shared" ca="1" si="9"/>
        <v>#N/A</v>
      </c>
      <c r="J40" t="e">
        <f t="shared" ca="1" si="1"/>
        <v>#N/A</v>
      </c>
      <c r="K40" t="e">
        <f t="shared" ca="1" si="10"/>
        <v>#N/A</v>
      </c>
      <c r="L40" t="e">
        <f t="shared" ca="1" si="11"/>
        <v>#N/A</v>
      </c>
      <c r="M40" t="e">
        <f t="shared" ca="1" si="12"/>
        <v>#N/A</v>
      </c>
      <c r="N40" t="e">
        <f t="shared" ca="1" si="2"/>
        <v>#N/A</v>
      </c>
      <c r="O40" t="e">
        <f t="shared" ca="1" si="13"/>
        <v>#N/A</v>
      </c>
      <c r="P40" t="e">
        <f t="shared" ca="1" si="3"/>
        <v>#N/A</v>
      </c>
      <c r="Q40">
        <f t="shared" ca="1" si="18"/>
        <v>6.83</v>
      </c>
      <c r="R40">
        <f t="shared" ca="1" si="19"/>
        <v>5.77</v>
      </c>
      <c r="S40" t="e">
        <f t="shared" ca="1" si="14"/>
        <v>#N/A</v>
      </c>
      <c r="T40" t="e">
        <f t="shared" ca="1" si="6"/>
        <v>#N/A</v>
      </c>
    </row>
    <row r="41" spans="1:20" x14ac:dyDescent="0.45">
      <c r="A41" t="s">
        <v>73</v>
      </c>
      <c r="B41" t="s">
        <v>115</v>
      </c>
      <c r="C41">
        <f ca="1">VLOOKUP($B41,Data!$A$3:$M$55,13,FALSE)</f>
        <v>27</v>
      </c>
      <c r="D41">
        <f t="shared" ca="1" si="17"/>
        <v>3</v>
      </c>
      <c r="E41">
        <v>24</v>
      </c>
      <c r="F41">
        <v>6</v>
      </c>
      <c r="G41">
        <f t="shared" si="15"/>
        <v>8.43</v>
      </c>
      <c r="H41">
        <f t="shared" si="16"/>
        <v>6.82</v>
      </c>
      <c r="I41" t="e">
        <f t="shared" ca="1" si="9"/>
        <v>#N/A</v>
      </c>
      <c r="J41" t="e">
        <f t="shared" ca="1" si="1"/>
        <v>#N/A</v>
      </c>
      <c r="K41" t="e">
        <f t="shared" ca="1" si="10"/>
        <v>#N/A</v>
      </c>
      <c r="L41" t="e">
        <f t="shared" ca="1" si="11"/>
        <v>#N/A</v>
      </c>
      <c r="M41" t="e">
        <f t="shared" ca="1" si="12"/>
        <v>#N/A</v>
      </c>
      <c r="N41" t="e">
        <f t="shared" ca="1" si="2"/>
        <v>#N/A</v>
      </c>
      <c r="O41">
        <f t="shared" ca="1" si="13"/>
        <v>8.43</v>
      </c>
      <c r="P41">
        <f t="shared" ca="1" si="3"/>
        <v>6.82</v>
      </c>
      <c r="Q41" t="e">
        <f t="shared" ca="1" si="18"/>
        <v>#N/A</v>
      </c>
      <c r="R41" t="e">
        <f t="shared" ca="1" si="19"/>
        <v>#N/A</v>
      </c>
      <c r="S41" t="e">
        <f t="shared" ca="1" si="14"/>
        <v>#N/A</v>
      </c>
      <c r="T41" t="e">
        <f t="shared" ca="1" si="6"/>
        <v>#N/A</v>
      </c>
    </row>
    <row r="42" spans="1:20" x14ac:dyDescent="0.45">
      <c r="A42" t="s">
        <v>74</v>
      </c>
      <c r="B42" t="s">
        <v>116</v>
      </c>
      <c r="C42">
        <f ca="1">VLOOKUP($B42,Data!$A$3:$M$55,13,FALSE)</f>
        <v>32.1</v>
      </c>
      <c r="D42">
        <f t="shared" ca="1" si="17"/>
        <v>4</v>
      </c>
      <c r="E42">
        <v>19</v>
      </c>
      <c r="F42">
        <v>3</v>
      </c>
      <c r="G42">
        <f t="shared" si="15"/>
        <v>6.83</v>
      </c>
      <c r="H42">
        <f t="shared" si="16"/>
        <v>3.6700000000000004</v>
      </c>
      <c r="I42" t="e">
        <f t="shared" ca="1" si="9"/>
        <v>#N/A</v>
      </c>
      <c r="J42" t="e">
        <f t="shared" ca="1" si="1"/>
        <v>#N/A</v>
      </c>
      <c r="K42" t="e">
        <f t="shared" ca="1" si="10"/>
        <v>#N/A</v>
      </c>
      <c r="L42" t="e">
        <f t="shared" ca="1" si="11"/>
        <v>#N/A</v>
      </c>
      <c r="M42" t="e">
        <f t="shared" ca="1" si="12"/>
        <v>#N/A</v>
      </c>
      <c r="N42" t="e">
        <f t="shared" ca="1" si="2"/>
        <v>#N/A</v>
      </c>
      <c r="O42" t="e">
        <f t="shared" ca="1" si="13"/>
        <v>#N/A</v>
      </c>
      <c r="P42" t="e">
        <f t="shared" ca="1" si="3"/>
        <v>#N/A</v>
      </c>
      <c r="Q42">
        <f t="shared" ca="1" si="18"/>
        <v>6.83</v>
      </c>
      <c r="R42">
        <f t="shared" ca="1" si="19"/>
        <v>3.6700000000000004</v>
      </c>
      <c r="S42" t="e">
        <f t="shared" ca="1" si="14"/>
        <v>#N/A</v>
      </c>
      <c r="T42" t="e">
        <f t="shared" ca="1" si="6"/>
        <v>#N/A</v>
      </c>
    </row>
    <row r="43" spans="1:20" x14ac:dyDescent="0.45">
      <c r="A43" t="s">
        <v>75</v>
      </c>
      <c r="B43" t="s">
        <v>117</v>
      </c>
      <c r="C43">
        <f ca="1">VLOOKUP($B43,Data!$A$3:$M$55,13,FALSE)</f>
        <v>29.8</v>
      </c>
      <c r="D43">
        <f t="shared" ca="1" si="17"/>
        <v>3</v>
      </c>
      <c r="E43">
        <v>9</v>
      </c>
      <c r="F43">
        <v>5</v>
      </c>
      <c r="G43">
        <f t="shared" si="15"/>
        <v>3.63</v>
      </c>
      <c r="H43">
        <f t="shared" si="16"/>
        <v>5.77</v>
      </c>
      <c r="I43" t="e">
        <f t="shared" ca="1" si="9"/>
        <v>#N/A</v>
      </c>
      <c r="J43" t="e">
        <f t="shared" ca="1" si="1"/>
        <v>#N/A</v>
      </c>
      <c r="K43" t="e">
        <f t="shared" ca="1" si="10"/>
        <v>#N/A</v>
      </c>
      <c r="L43" t="e">
        <f t="shared" ca="1" si="11"/>
        <v>#N/A</v>
      </c>
      <c r="M43" t="e">
        <f t="shared" ca="1" si="12"/>
        <v>#N/A</v>
      </c>
      <c r="N43" t="e">
        <f t="shared" ca="1" si="2"/>
        <v>#N/A</v>
      </c>
      <c r="O43">
        <f t="shared" ca="1" si="13"/>
        <v>3.63</v>
      </c>
      <c r="P43">
        <f t="shared" ca="1" si="3"/>
        <v>5.77</v>
      </c>
      <c r="Q43" t="e">
        <f t="shared" ca="1" si="18"/>
        <v>#N/A</v>
      </c>
      <c r="R43" t="e">
        <f t="shared" ca="1" si="19"/>
        <v>#N/A</v>
      </c>
      <c r="S43" t="e">
        <f t="shared" ca="1" si="14"/>
        <v>#N/A</v>
      </c>
      <c r="T43" t="e">
        <f t="shared" ca="1" si="6"/>
        <v>#N/A</v>
      </c>
    </row>
    <row r="44" spans="1:20" x14ac:dyDescent="0.45">
      <c r="A44" t="s">
        <v>76</v>
      </c>
      <c r="B44" t="s">
        <v>77</v>
      </c>
      <c r="C44">
        <f ca="1">VLOOKUP($B44,Data!$A$3:$M$55,13,FALSE)</f>
        <v>31.2</v>
      </c>
      <c r="D44">
        <f t="shared" ca="1" si="17"/>
        <v>4</v>
      </c>
      <c r="E44">
        <v>15</v>
      </c>
      <c r="F44">
        <v>3</v>
      </c>
      <c r="G44">
        <f t="shared" si="15"/>
        <v>5.55</v>
      </c>
      <c r="H44">
        <f t="shared" si="16"/>
        <v>3.6700000000000004</v>
      </c>
      <c r="I44" t="e">
        <f t="shared" ca="1" si="9"/>
        <v>#N/A</v>
      </c>
      <c r="J44" t="e">
        <f t="shared" ca="1" si="1"/>
        <v>#N/A</v>
      </c>
      <c r="K44" t="e">
        <f t="shared" ca="1" si="10"/>
        <v>#N/A</v>
      </c>
      <c r="L44" t="e">
        <f t="shared" ca="1" si="11"/>
        <v>#N/A</v>
      </c>
      <c r="M44" t="e">
        <f t="shared" ca="1" si="12"/>
        <v>#N/A</v>
      </c>
      <c r="N44" t="e">
        <f t="shared" ca="1" si="2"/>
        <v>#N/A</v>
      </c>
      <c r="O44" t="e">
        <f t="shared" ca="1" si="13"/>
        <v>#N/A</v>
      </c>
      <c r="P44" t="e">
        <f t="shared" ca="1" si="3"/>
        <v>#N/A</v>
      </c>
      <c r="Q44">
        <f t="shared" ca="1" si="18"/>
        <v>5.55</v>
      </c>
      <c r="R44">
        <f t="shared" ca="1" si="19"/>
        <v>3.6700000000000004</v>
      </c>
      <c r="S44" t="e">
        <f t="shared" ca="1" si="14"/>
        <v>#N/A</v>
      </c>
      <c r="T44" t="e">
        <f t="shared" ca="1" si="6"/>
        <v>#N/A</v>
      </c>
    </row>
    <row r="45" spans="1:20" x14ac:dyDescent="0.45">
      <c r="A45" t="s">
        <v>78</v>
      </c>
      <c r="B45" t="s">
        <v>79</v>
      </c>
      <c r="C45">
        <f ca="1">VLOOKUP($B45,Data!$A$3:$M$55,13,FALSE)</f>
        <v>31.9</v>
      </c>
      <c r="D45">
        <f t="shared" ca="1" si="17"/>
        <v>4</v>
      </c>
      <c r="E45">
        <v>9</v>
      </c>
      <c r="F45">
        <v>1</v>
      </c>
      <c r="G45">
        <f t="shared" si="15"/>
        <v>3.63</v>
      </c>
      <c r="H45">
        <f t="shared" si="16"/>
        <v>1.57</v>
      </c>
      <c r="I45" t="e">
        <f t="shared" ca="1" si="9"/>
        <v>#N/A</v>
      </c>
      <c r="J45" t="e">
        <f t="shared" ca="1" si="1"/>
        <v>#N/A</v>
      </c>
      <c r="K45" t="e">
        <f t="shared" ca="1" si="10"/>
        <v>#N/A</v>
      </c>
      <c r="L45" t="e">
        <f t="shared" ca="1" si="11"/>
        <v>#N/A</v>
      </c>
      <c r="M45" t="e">
        <f t="shared" ca="1" si="12"/>
        <v>#N/A</v>
      </c>
      <c r="N45" t="e">
        <f t="shared" ca="1" si="2"/>
        <v>#N/A</v>
      </c>
      <c r="O45" t="e">
        <f t="shared" ca="1" si="13"/>
        <v>#N/A</v>
      </c>
      <c r="P45" t="e">
        <f t="shared" ca="1" si="3"/>
        <v>#N/A</v>
      </c>
      <c r="Q45">
        <f t="shared" ca="1" si="18"/>
        <v>3.63</v>
      </c>
      <c r="R45">
        <f t="shared" ca="1" si="19"/>
        <v>1.57</v>
      </c>
      <c r="S45" t="e">
        <f t="shared" ca="1" si="14"/>
        <v>#N/A</v>
      </c>
      <c r="T45" t="e">
        <f t="shared" ca="1" si="6"/>
        <v>#N/A</v>
      </c>
    </row>
    <row r="46" spans="1:20" x14ac:dyDescent="0.45">
      <c r="A46" t="s">
        <v>80</v>
      </c>
      <c r="B46" t="s">
        <v>81</v>
      </c>
      <c r="C46">
        <f ca="1">VLOOKUP($B46,Data!$A$3:$M$55,13,FALSE)</f>
        <v>25.7</v>
      </c>
      <c r="D46">
        <f t="shared" ca="1" si="17"/>
        <v>3</v>
      </c>
      <c r="E46">
        <v>7</v>
      </c>
      <c r="F46">
        <v>3</v>
      </c>
      <c r="G46">
        <f t="shared" si="15"/>
        <v>2.99</v>
      </c>
      <c r="H46">
        <f t="shared" si="16"/>
        <v>3.6700000000000004</v>
      </c>
      <c r="I46" t="e">
        <f t="shared" ca="1" si="9"/>
        <v>#N/A</v>
      </c>
      <c r="J46" t="e">
        <f t="shared" ca="1" si="1"/>
        <v>#N/A</v>
      </c>
      <c r="K46" t="e">
        <f t="shared" ca="1" si="10"/>
        <v>#N/A</v>
      </c>
      <c r="L46" t="e">
        <f t="shared" ca="1" si="11"/>
        <v>#N/A</v>
      </c>
      <c r="M46" t="e">
        <f t="shared" ca="1" si="12"/>
        <v>#N/A</v>
      </c>
      <c r="N46" t="e">
        <f t="shared" ca="1" si="2"/>
        <v>#N/A</v>
      </c>
      <c r="O46">
        <f t="shared" ca="1" si="13"/>
        <v>2.99</v>
      </c>
      <c r="P46">
        <f t="shared" ca="1" si="3"/>
        <v>3.6700000000000004</v>
      </c>
      <c r="Q46" t="e">
        <f t="shared" ca="1" si="18"/>
        <v>#N/A</v>
      </c>
      <c r="R46" t="e">
        <f t="shared" ca="1" si="19"/>
        <v>#N/A</v>
      </c>
      <c r="S46" t="e">
        <f t="shared" ca="1" si="14"/>
        <v>#N/A</v>
      </c>
      <c r="T46" t="e">
        <f t="shared" ca="1" si="6"/>
        <v>#N/A</v>
      </c>
    </row>
    <row r="47" spans="1:20" x14ac:dyDescent="0.45">
      <c r="A47" t="s">
        <v>82</v>
      </c>
      <c r="B47" t="s">
        <v>83</v>
      </c>
      <c r="C47">
        <f ca="1">VLOOKUP($B47,Data!$A$3:$M$55,13,FALSE)</f>
        <v>24.8</v>
      </c>
      <c r="D47">
        <f t="shared" ca="1" si="17"/>
        <v>2</v>
      </c>
      <c r="E47">
        <v>21</v>
      </c>
      <c r="F47">
        <v>7</v>
      </c>
      <c r="G47">
        <f t="shared" si="15"/>
        <v>7.47</v>
      </c>
      <c r="H47">
        <f t="shared" si="16"/>
        <v>7.870000000000001</v>
      </c>
      <c r="I47" t="e">
        <f t="shared" ca="1" si="9"/>
        <v>#N/A</v>
      </c>
      <c r="J47" t="e">
        <f t="shared" ca="1" si="1"/>
        <v>#N/A</v>
      </c>
      <c r="K47" t="e">
        <f t="shared" ca="1" si="10"/>
        <v>#N/A</v>
      </c>
      <c r="L47" t="e">
        <f t="shared" ca="1" si="11"/>
        <v>#N/A</v>
      </c>
      <c r="M47">
        <f t="shared" ca="1" si="12"/>
        <v>7.47</v>
      </c>
      <c r="N47">
        <f t="shared" ca="1" si="2"/>
        <v>7.870000000000001</v>
      </c>
      <c r="O47" t="e">
        <f t="shared" ca="1" si="13"/>
        <v>#N/A</v>
      </c>
      <c r="P47" t="e">
        <f t="shared" ca="1" si="3"/>
        <v>#N/A</v>
      </c>
      <c r="Q47" t="e">
        <f t="shared" ca="1" si="18"/>
        <v>#N/A</v>
      </c>
      <c r="R47" t="e">
        <f t="shared" ca="1" si="19"/>
        <v>#N/A</v>
      </c>
      <c r="S47" t="e">
        <f t="shared" ca="1" si="14"/>
        <v>#N/A</v>
      </c>
      <c r="T47" t="e">
        <f t="shared" ca="1" si="6"/>
        <v>#N/A</v>
      </c>
    </row>
    <row r="48" spans="1:20" x14ac:dyDescent="0.45">
      <c r="A48" t="s">
        <v>84</v>
      </c>
      <c r="B48" t="s">
        <v>85</v>
      </c>
      <c r="C48">
        <f ca="1">VLOOKUP($B48,Data!$A$3:$M$55,13,FALSE)</f>
        <v>28.5</v>
      </c>
      <c r="D48">
        <f t="shared" ca="1" si="17"/>
        <v>3</v>
      </c>
      <c r="E48">
        <v>18</v>
      </c>
      <c r="F48">
        <v>4</v>
      </c>
      <c r="G48">
        <f t="shared" si="15"/>
        <v>6.51</v>
      </c>
      <c r="H48">
        <f t="shared" si="16"/>
        <v>4.7200000000000006</v>
      </c>
      <c r="I48" t="e">
        <f t="shared" ca="1" si="9"/>
        <v>#N/A</v>
      </c>
      <c r="J48" t="e">
        <f t="shared" ca="1" si="1"/>
        <v>#N/A</v>
      </c>
      <c r="K48" t="e">
        <f t="shared" ca="1" si="10"/>
        <v>#N/A</v>
      </c>
      <c r="L48" t="e">
        <f t="shared" ca="1" si="11"/>
        <v>#N/A</v>
      </c>
      <c r="M48" t="e">
        <f t="shared" ca="1" si="12"/>
        <v>#N/A</v>
      </c>
      <c r="N48" t="e">
        <f t="shared" ca="1" si="2"/>
        <v>#N/A</v>
      </c>
      <c r="O48">
        <f t="shared" ca="1" si="13"/>
        <v>6.51</v>
      </c>
      <c r="P48">
        <f t="shared" ca="1" si="3"/>
        <v>4.7200000000000006</v>
      </c>
      <c r="Q48" t="e">
        <f t="shared" ca="1" si="18"/>
        <v>#N/A</v>
      </c>
      <c r="R48" t="e">
        <f t="shared" ca="1" si="19"/>
        <v>#N/A</v>
      </c>
      <c r="S48" t="e">
        <f t="shared" ca="1" si="14"/>
        <v>#N/A</v>
      </c>
      <c r="T48" t="e">
        <f t="shared" ca="1" si="6"/>
        <v>#N/A</v>
      </c>
    </row>
    <row r="49" spans="1:20" x14ac:dyDescent="0.45">
      <c r="A49" t="s">
        <v>86</v>
      </c>
      <c r="B49" t="s">
        <v>87</v>
      </c>
      <c r="C49">
        <f ca="1">VLOOKUP($B49,Data!$A$3:$M$55,13,FALSE)</f>
        <v>27.3</v>
      </c>
      <c r="D49">
        <f t="shared" ca="1" si="17"/>
        <v>3</v>
      </c>
      <c r="E49">
        <v>4</v>
      </c>
      <c r="F49">
        <v>6</v>
      </c>
      <c r="G49">
        <f t="shared" si="15"/>
        <v>2.0300000000000002</v>
      </c>
      <c r="H49">
        <f t="shared" si="16"/>
        <v>6.82</v>
      </c>
      <c r="I49" t="e">
        <f t="shared" ca="1" si="9"/>
        <v>#N/A</v>
      </c>
      <c r="J49" t="e">
        <f t="shared" ca="1" si="1"/>
        <v>#N/A</v>
      </c>
      <c r="K49" t="e">
        <f t="shared" ca="1" si="10"/>
        <v>#N/A</v>
      </c>
      <c r="L49" t="e">
        <f t="shared" ca="1" si="11"/>
        <v>#N/A</v>
      </c>
      <c r="M49" t="e">
        <f t="shared" ca="1" si="12"/>
        <v>#N/A</v>
      </c>
      <c r="N49" t="e">
        <f t="shared" ca="1" si="2"/>
        <v>#N/A</v>
      </c>
      <c r="O49">
        <f t="shared" ca="1" si="13"/>
        <v>2.0300000000000002</v>
      </c>
      <c r="P49">
        <f t="shared" ca="1" si="3"/>
        <v>6.82</v>
      </c>
      <c r="Q49" t="e">
        <f t="shared" ca="1" si="18"/>
        <v>#N/A</v>
      </c>
      <c r="R49" t="e">
        <f t="shared" ca="1" si="19"/>
        <v>#N/A</v>
      </c>
      <c r="S49" t="e">
        <f t="shared" ca="1" si="14"/>
        <v>#N/A</v>
      </c>
      <c r="T49" t="e">
        <f t="shared" ca="1" si="6"/>
        <v>#N/A</v>
      </c>
    </row>
    <row r="50" spans="1:20" x14ac:dyDescent="0.45">
      <c r="A50" t="s">
        <v>88</v>
      </c>
      <c r="B50" t="s">
        <v>118</v>
      </c>
      <c r="C50">
        <f ca="1">VLOOKUP($B50,Data!$A$3:$M$55,13,FALSE)</f>
        <v>35.700000000000003</v>
      </c>
      <c r="D50">
        <f t="shared" ca="1" si="17"/>
        <v>5</v>
      </c>
      <c r="E50">
        <v>16</v>
      </c>
      <c r="F50">
        <v>4</v>
      </c>
      <c r="G50">
        <f t="shared" si="15"/>
        <v>5.87</v>
      </c>
      <c r="H50">
        <f t="shared" si="16"/>
        <v>4.7200000000000006</v>
      </c>
      <c r="I50" t="e">
        <f t="shared" ca="1" si="9"/>
        <v>#N/A</v>
      </c>
      <c r="J50" t="e">
        <f t="shared" ca="1" si="1"/>
        <v>#N/A</v>
      </c>
      <c r="K50" t="e">
        <f t="shared" ca="1" si="10"/>
        <v>#N/A</v>
      </c>
      <c r="L50" t="e">
        <f t="shared" ca="1" si="11"/>
        <v>#N/A</v>
      </c>
      <c r="M50" t="e">
        <f t="shared" ca="1" si="12"/>
        <v>#N/A</v>
      </c>
      <c r="N50" t="e">
        <f t="shared" ca="1" si="2"/>
        <v>#N/A</v>
      </c>
      <c r="O50" t="e">
        <f t="shared" ca="1" si="13"/>
        <v>#N/A</v>
      </c>
      <c r="P50" t="e">
        <f t="shared" ca="1" si="3"/>
        <v>#N/A</v>
      </c>
      <c r="Q50" t="e">
        <f t="shared" ca="1" si="18"/>
        <v>#N/A</v>
      </c>
      <c r="R50" t="e">
        <f t="shared" ca="1" si="19"/>
        <v>#N/A</v>
      </c>
      <c r="S50">
        <f t="shared" ca="1" si="14"/>
        <v>5.87</v>
      </c>
      <c r="T50">
        <f t="shared" ca="1" si="6"/>
        <v>4.7200000000000006</v>
      </c>
    </row>
    <row r="51" spans="1:20" x14ac:dyDescent="0.45">
      <c r="A51" t="s">
        <v>89</v>
      </c>
      <c r="B51" t="s">
        <v>90</v>
      </c>
      <c r="C51">
        <f ca="1">VLOOKUP($B51,Data!$A$3:$M$55,13,FALSE)</f>
        <v>31.2</v>
      </c>
      <c r="D51">
        <f t="shared" ca="1" si="17"/>
        <v>4</v>
      </c>
      <c r="E51">
        <v>12</v>
      </c>
      <c r="F51">
        <v>6</v>
      </c>
      <c r="G51">
        <f t="shared" si="15"/>
        <v>4.59</v>
      </c>
      <c r="H51">
        <f t="shared" si="16"/>
        <v>6.82</v>
      </c>
      <c r="I51" t="e">
        <f t="shared" ca="1" si="9"/>
        <v>#N/A</v>
      </c>
      <c r="J51" t="e">
        <f t="shared" ca="1" si="1"/>
        <v>#N/A</v>
      </c>
      <c r="K51" t="e">
        <f t="shared" ca="1" si="10"/>
        <v>#N/A</v>
      </c>
      <c r="L51" t="e">
        <f t="shared" ca="1" si="11"/>
        <v>#N/A</v>
      </c>
      <c r="M51" t="e">
        <f t="shared" ca="1" si="12"/>
        <v>#N/A</v>
      </c>
      <c r="N51" t="e">
        <f t="shared" ca="1" si="2"/>
        <v>#N/A</v>
      </c>
      <c r="O51" t="e">
        <f t="shared" ca="1" si="13"/>
        <v>#N/A</v>
      </c>
      <c r="P51" t="e">
        <f t="shared" ca="1" si="3"/>
        <v>#N/A</v>
      </c>
      <c r="Q51">
        <f t="shared" ca="1" si="18"/>
        <v>4.59</v>
      </c>
      <c r="R51">
        <f t="shared" ca="1" si="19"/>
        <v>6.82</v>
      </c>
      <c r="S51" t="e">
        <f t="shared" ca="1" si="14"/>
        <v>#N/A</v>
      </c>
      <c r="T51" t="e">
        <f t="shared" ca="1" si="6"/>
        <v>#N/A</v>
      </c>
    </row>
    <row r="52" spans="1:20" x14ac:dyDescent="0.45">
      <c r="A52" t="s">
        <v>91</v>
      </c>
      <c r="B52" t="s">
        <v>92</v>
      </c>
      <c r="C52">
        <f ca="1">VLOOKUP($B52,Data!$A$3:$M$55,13,FALSE)</f>
        <v>29.5</v>
      </c>
      <c r="D52">
        <f t="shared" ca="1" si="17"/>
        <v>3</v>
      </c>
      <c r="E52">
        <v>7</v>
      </c>
      <c r="F52">
        <v>5</v>
      </c>
      <c r="G52">
        <f t="shared" si="15"/>
        <v>2.99</v>
      </c>
      <c r="H52">
        <f t="shared" si="16"/>
        <v>5.77</v>
      </c>
      <c r="I52" t="e">
        <f t="shared" ca="1" si="9"/>
        <v>#N/A</v>
      </c>
      <c r="J52" t="e">
        <f t="shared" ca="1" si="1"/>
        <v>#N/A</v>
      </c>
      <c r="K52" t="e">
        <f t="shared" ca="1" si="10"/>
        <v>#N/A</v>
      </c>
      <c r="L52" t="e">
        <f t="shared" ca="1" si="11"/>
        <v>#N/A</v>
      </c>
      <c r="M52" t="e">
        <f t="shared" ca="1" si="12"/>
        <v>#N/A</v>
      </c>
      <c r="N52" t="e">
        <f t="shared" ca="1" si="2"/>
        <v>#N/A</v>
      </c>
      <c r="O52">
        <f t="shared" ca="1" si="13"/>
        <v>2.99</v>
      </c>
      <c r="P52">
        <f t="shared" ca="1" si="3"/>
        <v>5.77</v>
      </c>
      <c r="Q52" t="e">
        <f t="shared" ca="1" si="18"/>
        <v>#N/A</v>
      </c>
      <c r="R52" t="e">
        <f t="shared" ca="1" si="19"/>
        <v>#N/A</v>
      </c>
      <c r="S52" t="e">
        <f t="shared" ca="1" si="14"/>
        <v>#N/A</v>
      </c>
      <c r="T52" t="e">
        <f t="shared" ca="1" si="6"/>
        <v>#N/A</v>
      </c>
    </row>
    <row r="54" spans="1:20" x14ac:dyDescent="0.45">
      <c r="E54" s="19">
        <v>0.32</v>
      </c>
      <c r="F54" s="19">
        <v>1.05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8.796875" defaultRowHeight="14.25" x14ac:dyDescent="0.4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57"/>
  <sheetViews>
    <sheetView workbookViewId="0"/>
  </sheetViews>
  <sheetFormatPr defaultColWidth="8.796875" defaultRowHeight="14.25" x14ac:dyDescent="0.45"/>
  <cols>
    <col min="1" max="1" width="18.6640625" customWidth="1"/>
    <col min="2" max="2" width="11.6640625" customWidth="1"/>
    <col min="3" max="3" width="23.6640625" customWidth="1"/>
    <col min="4" max="4" width="11.6640625" customWidth="1"/>
    <col min="5" max="5" width="23.6640625" customWidth="1"/>
    <col min="6" max="6" width="11.6640625" customWidth="1"/>
    <col min="7" max="7" width="23.6640625" customWidth="1"/>
    <col min="8" max="8" width="11.6640625" customWidth="1"/>
    <col min="9" max="9" width="23.6640625" customWidth="1"/>
    <col min="10" max="10" width="10.6640625" customWidth="1"/>
    <col min="15" max="15" width="25.6640625" customWidth="1"/>
    <col min="16" max="16" width="20.6640625" customWidth="1"/>
  </cols>
  <sheetData>
    <row r="1" spans="1:19" x14ac:dyDescent="0.45">
      <c r="B1" s="2" t="s">
        <v>177</v>
      </c>
      <c r="C1" s="2"/>
      <c r="D1" s="2" t="s">
        <v>178</v>
      </c>
      <c r="E1" s="2"/>
      <c r="F1" s="2" t="s">
        <v>335</v>
      </c>
      <c r="G1" s="2"/>
      <c r="H1" s="2" t="s">
        <v>336</v>
      </c>
      <c r="I1" s="2"/>
      <c r="M1">
        <f>MATCH('Grid Map'!$U$35,$B$1:$H$1,0)</f>
        <v>1</v>
      </c>
      <c r="O1" t="s">
        <v>177</v>
      </c>
      <c r="P1" t="s">
        <v>339</v>
      </c>
      <c r="R1">
        <v>0</v>
      </c>
      <c r="S1">
        <v>1</v>
      </c>
    </row>
    <row r="2" spans="1:19" x14ac:dyDescent="0.45">
      <c r="A2" t="s">
        <v>93</v>
      </c>
      <c r="B2" t="s">
        <v>179</v>
      </c>
      <c r="C2" t="s">
        <v>121</v>
      </c>
      <c r="D2" t="s">
        <v>179</v>
      </c>
      <c r="E2" t="s">
        <v>121</v>
      </c>
      <c r="F2" t="s">
        <v>179</v>
      </c>
      <c r="G2" t="s">
        <v>121</v>
      </c>
      <c r="H2" t="s">
        <v>179</v>
      </c>
      <c r="I2" t="s">
        <v>121</v>
      </c>
      <c r="O2" t="s">
        <v>178</v>
      </c>
      <c r="P2" t="s">
        <v>340</v>
      </c>
      <c r="R2">
        <v>20</v>
      </c>
      <c r="S2">
        <v>2</v>
      </c>
    </row>
    <row r="3" spans="1:19" x14ac:dyDescent="0.45">
      <c r="A3" t="s">
        <v>3</v>
      </c>
      <c r="B3">
        <v>33.5</v>
      </c>
      <c r="C3" t="s">
        <v>122</v>
      </c>
      <c r="D3">
        <v>30.4</v>
      </c>
      <c r="E3" t="s">
        <v>180</v>
      </c>
      <c r="F3">
        <v>42.4</v>
      </c>
      <c r="G3" t="s">
        <v>232</v>
      </c>
      <c r="H3">
        <v>25.4</v>
      </c>
      <c r="I3" t="s">
        <v>282</v>
      </c>
      <c r="J3" t="str">
        <f>INDEX($B$3:$I$55,ROW()-ROW($A$2),$M$1+1)</f>
        <v>(32.1, 35.0)</v>
      </c>
      <c r="K3" s="11">
        <f>IFERROR(VALUE(MID(J3,2,FIND(",",J3)-2)),NA())</f>
        <v>32.1</v>
      </c>
      <c r="L3" s="11">
        <f>IFERROR(VALUE(MID(J3,FIND(",",J3)+2,LEN(J3)-FIND(",",J3)-2)),NA())</f>
        <v>35</v>
      </c>
      <c r="M3" s="11">
        <f ca="1">IF('Grid Map'!$U$36=$P$1,INDEX($B$3:$I$55,ROW()-ROW($A$2),$M$1),IFERROR(RAND()*(L3-K3)+K3,"No data available*"))</f>
        <v>33.5</v>
      </c>
      <c r="O3" t="s">
        <v>335</v>
      </c>
      <c r="R3">
        <v>25</v>
      </c>
      <c r="S3">
        <v>3</v>
      </c>
    </row>
    <row r="4" spans="1:19" x14ac:dyDescent="0.45">
      <c r="A4" t="s">
        <v>5</v>
      </c>
      <c r="B4">
        <v>29.7</v>
      </c>
      <c r="C4" t="s">
        <v>123</v>
      </c>
      <c r="D4">
        <v>27</v>
      </c>
      <c r="E4" t="s">
        <v>181</v>
      </c>
      <c r="F4">
        <v>40.4</v>
      </c>
      <c r="G4" t="s">
        <v>233</v>
      </c>
      <c r="H4">
        <v>27.7</v>
      </c>
      <c r="I4" t="s">
        <v>283</v>
      </c>
      <c r="J4" t="str">
        <f t="shared" ref="J4:J55" si="0">INDEX($B$3:$I$55,ROW()-ROW($A$2),$M$1+1)</f>
        <v>(27.8, 31.7)</v>
      </c>
      <c r="K4" s="11">
        <f t="shared" ref="K4:K55" si="1">IFERROR(VALUE(MID(J4,2,FIND(",",J4)-2)),NA())</f>
        <v>27.8</v>
      </c>
      <c r="L4" s="11">
        <f t="shared" ref="L4:L55" si="2">IFERROR(VALUE(MID(J4,FIND(",",J4)+2,LEN(J4)-FIND(",",J4)-2)),NA())</f>
        <v>31.7</v>
      </c>
      <c r="M4" s="11">
        <f ca="1">IF('Grid Map'!$U$36=$P$1,INDEX($B$3:$I$55,ROW()-ROW($A$2),$M$1),IFERROR(RAND()*(L4-K4)+K4,"No data available*"))</f>
        <v>29.7</v>
      </c>
      <c r="O4" t="s">
        <v>336</v>
      </c>
      <c r="R4">
        <v>30</v>
      </c>
      <c r="S4">
        <v>4</v>
      </c>
    </row>
    <row r="5" spans="1:19" x14ac:dyDescent="0.45">
      <c r="A5" t="s">
        <v>7</v>
      </c>
      <c r="B5">
        <v>28.9</v>
      </c>
      <c r="C5" t="s">
        <v>124</v>
      </c>
      <c r="D5">
        <v>23.7</v>
      </c>
      <c r="E5" t="s">
        <v>182</v>
      </c>
      <c r="F5">
        <v>35.5</v>
      </c>
      <c r="G5" t="s">
        <v>234</v>
      </c>
      <c r="H5">
        <v>33.9</v>
      </c>
      <c r="I5" t="s">
        <v>284</v>
      </c>
      <c r="J5" t="str">
        <f t="shared" si="0"/>
        <v>(27.7, 30.2)</v>
      </c>
      <c r="K5" s="11">
        <f t="shared" si="1"/>
        <v>27.7</v>
      </c>
      <c r="L5" s="11">
        <f t="shared" si="2"/>
        <v>30.2</v>
      </c>
      <c r="M5" s="11">
        <f ca="1">IF('Grid Map'!$U$36=$P$1,INDEX($B$3:$I$55,ROW()-ROW($A$2),$M$1),IFERROR(RAND()*(L5-K5)+K5,"No data available*"))</f>
        <v>28.9</v>
      </c>
      <c r="R5">
        <v>35</v>
      </c>
      <c r="S5">
        <v>5</v>
      </c>
    </row>
    <row r="6" spans="1:19" x14ac:dyDescent="0.45">
      <c r="A6" t="s">
        <v>9</v>
      </c>
      <c r="B6">
        <v>35.9</v>
      </c>
      <c r="C6" t="s">
        <v>125</v>
      </c>
      <c r="D6">
        <v>32.9</v>
      </c>
      <c r="E6" t="s">
        <v>183</v>
      </c>
      <c r="F6">
        <v>44.4</v>
      </c>
      <c r="G6" t="s">
        <v>235</v>
      </c>
      <c r="H6">
        <v>39.5</v>
      </c>
      <c r="I6" t="s">
        <v>285</v>
      </c>
      <c r="J6" t="str">
        <f t="shared" si="0"/>
        <v>(33.8, 38.0)</v>
      </c>
      <c r="K6" s="11">
        <f t="shared" si="1"/>
        <v>33.799999999999997</v>
      </c>
      <c r="L6" s="11">
        <f t="shared" si="2"/>
        <v>38</v>
      </c>
      <c r="M6" s="11">
        <f ca="1">IF('Grid Map'!$U$36=$P$1,INDEX($B$3:$I$55,ROW()-ROW($A$2),$M$1),IFERROR(RAND()*(L6-K6)+K6,"No data available*"))</f>
        <v>35.9</v>
      </c>
    </row>
    <row r="7" spans="1:19" x14ac:dyDescent="0.45">
      <c r="A7" t="s">
        <v>11</v>
      </c>
      <c r="B7">
        <v>24.7</v>
      </c>
      <c r="C7" t="s">
        <v>126</v>
      </c>
      <c r="D7">
        <v>22.6</v>
      </c>
      <c r="E7" t="s">
        <v>184</v>
      </c>
      <c r="F7">
        <v>34.700000000000003</v>
      </c>
      <c r="G7" t="s">
        <v>236</v>
      </c>
      <c r="H7">
        <v>31.3</v>
      </c>
      <c r="I7" t="s">
        <v>286</v>
      </c>
      <c r="J7" t="str">
        <f t="shared" si="0"/>
        <v>(23.5, 25.9)</v>
      </c>
      <c r="K7" s="11">
        <f t="shared" si="1"/>
        <v>23.5</v>
      </c>
      <c r="L7" s="11">
        <f t="shared" si="2"/>
        <v>25.9</v>
      </c>
      <c r="M7" s="11">
        <f ca="1">IF('Grid Map'!$U$36=$P$1,INDEX($B$3:$I$55,ROW()-ROW($A$2),$M$1),IFERROR(RAND()*(L7-K7)+K7,"No data available*"))</f>
        <v>24.7</v>
      </c>
    </row>
    <row r="8" spans="1:19" x14ac:dyDescent="0.45">
      <c r="A8" t="s">
        <v>13</v>
      </c>
      <c r="B8">
        <v>21.3</v>
      </c>
      <c r="C8" t="s">
        <v>127</v>
      </c>
      <c r="D8">
        <v>19.100000000000001</v>
      </c>
      <c r="E8" t="s">
        <v>185</v>
      </c>
      <c r="F8">
        <v>29.3</v>
      </c>
      <c r="G8" t="s">
        <v>237</v>
      </c>
      <c r="H8">
        <v>28.1</v>
      </c>
      <c r="I8" t="s">
        <v>287</v>
      </c>
      <c r="J8" t="str">
        <f t="shared" si="0"/>
        <v>(20.4, 22.2)</v>
      </c>
      <c r="K8" s="11">
        <f t="shared" si="1"/>
        <v>20.399999999999999</v>
      </c>
      <c r="L8" s="11">
        <f t="shared" si="2"/>
        <v>22.2</v>
      </c>
      <c r="M8" s="11">
        <f ca="1">IF('Grid Map'!$U$36=$P$1,INDEX($B$3:$I$55,ROW()-ROW($A$2),$M$1),IFERROR(RAND()*(L8-K8)+K8,"No data available*"))</f>
        <v>21.3</v>
      </c>
    </row>
    <row r="9" spans="1:19" x14ac:dyDescent="0.45">
      <c r="A9" t="s">
        <v>15</v>
      </c>
      <c r="B9">
        <v>26.3</v>
      </c>
      <c r="C9" t="s">
        <v>128</v>
      </c>
      <c r="D9">
        <v>24.2</v>
      </c>
      <c r="E9" t="s">
        <v>186</v>
      </c>
      <c r="F9">
        <v>34.700000000000003</v>
      </c>
      <c r="G9" t="s">
        <v>238</v>
      </c>
      <c r="H9">
        <v>30.9</v>
      </c>
      <c r="I9" t="s">
        <v>288</v>
      </c>
      <c r="J9" t="str">
        <f t="shared" si="0"/>
        <v>(24.9, 27.7)</v>
      </c>
      <c r="K9" s="11">
        <f t="shared" si="1"/>
        <v>24.9</v>
      </c>
      <c r="L9" s="11">
        <f t="shared" si="2"/>
        <v>27.7</v>
      </c>
      <c r="M9" s="11">
        <f ca="1">IF('Grid Map'!$U$36=$P$1,INDEX($B$3:$I$55,ROW()-ROW($A$2),$M$1),IFERROR(RAND()*(L9-K9)+K9,"No data available*"))</f>
        <v>26.3</v>
      </c>
    </row>
    <row r="10" spans="1:19" x14ac:dyDescent="0.45">
      <c r="A10" t="s">
        <v>18</v>
      </c>
      <c r="B10">
        <v>30.7</v>
      </c>
      <c r="C10" t="s">
        <v>129</v>
      </c>
      <c r="D10">
        <v>28.2</v>
      </c>
      <c r="E10" t="s">
        <v>187</v>
      </c>
      <c r="F10">
        <v>37.200000000000003</v>
      </c>
      <c r="G10" t="s">
        <v>239</v>
      </c>
      <c r="H10">
        <v>31.9</v>
      </c>
      <c r="I10" t="s">
        <v>289</v>
      </c>
      <c r="J10" t="str">
        <f t="shared" si="0"/>
        <v>(28.6, 32.8)</v>
      </c>
      <c r="K10" s="11">
        <f t="shared" si="1"/>
        <v>28.6</v>
      </c>
      <c r="L10" s="11">
        <f t="shared" si="2"/>
        <v>32.799999999999997</v>
      </c>
      <c r="M10" s="11">
        <f ca="1">IF('Grid Map'!$U$36=$P$1,INDEX($B$3:$I$55,ROW()-ROW($A$2),$M$1),IFERROR(RAND()*(L10-K10)+K10,"No data available*"))</f>
        <v>30.7</v>
      </c>
    </row>
    <row r="11" spans="1:19" x14ac:dyDescent="0.45">
      <c r="A11" t="s">
        <v>108</v>
      </c>
      <c r="B11">
        <v>21.7</v>
      </c>
      <c r="C11" t="s">
        <v>130</v>
      </c>
      <c r="D11">
        <v>9.9</v>
      </c>
      <c r="E11" t="s">
        <v>188</v>
      </c>
      <c r="F11">
        <v>34.700000000000003</v>
      </c>
      <c r="G11" t="s">
        <v>240</v>
      </c>
      <c r="H11">
        <v>20.5</v>
      </c>
      <c r="I11" t="s">
        <v>290</v>
      </c>
      <c r="J11" t="str">
        <f t="shared" si="0"/>
        <v>(19.5, 24.0)</v>
      </c>
      <c r="K11" s="11">
        <f t="shared" si="1"/>
        <v>19.5</v>
      </c>
      <c r="L11" s="11">
        <f t="shared" si="2"/>
        <v>24</v>
      </c>
      <c r="M11" s="11">
        <f ca="1">IF('Grid Map'!$U$36=$P$1,INDEX($B$3:$I$55,ROW()-ROW($A$2),$M$1),IFERROR(RAND()*(L11-K11)+K11,"No data available*"))</f>
        <v>21.7</v>
      </c>
    </row>
    <row r="12" spans="1:19" x14ac:dyDescent="0.45">
      <c r="A12" t="s">
        <v>20</v>
      </c>
      <c r="B12">
        <v>26.2</v>
      </c>
      <c r="C12" t="s">
        <v>131</v>
      </c>
      <c r="D12">
        <v>24.3</v>
      </c>
      <c r="E12" t="s">
        <v>189</v>
      </c>
      <c r="F12">
        <v>35</v>
      </c>
      <c r="G12" t="s">
        <v>241</v>
      </c>
      <c r="H12">
        <v>26.2</v>
      </c>
      <c r="I12" t="s">
        <v>291</v>
      </c>
      <c r="J12" t="str">
        <f t="shared" si="0"/>
        <v>(25.0, 27.5)</v>
      </c>
      <c r="K12" s="11">
        <f t="shared" si="1"/>
        <v>25</v>
      </c>
      <c r="L12" s="11">
        <f t="shared" si="2"/>
        <v>27.5</v>
      </c>
      <c r="M12" s="11">
        <f ca="1">IF('Grid Map'!$U$36=$P$1,INDEX($B$3:$I$55,ROW()-ROW($A$2),$M$1),IFERROR(RAND()*(L12-K12)+K12,"No data available*"))</f>
        <v>26.2</v>
      </c>
    </row>
    <row r="13" spans="1:19" x14ac:dyDescent="0.45">
      <c r="A13" t="s">
        <v>22</v>
      </c>
      <c r="B13">
        <v>30.5</v>
      </c>
      <c r="C13" t="s">
        <v>132</v>
      </c>
      <c r="D13">
        <v>27.5</v>
      </c>
      <c r="E13" t="s">
        <v>190</v>
      </c>
      <c r="F13">
        <v>37.5</v>
      </c>
      <c r="G13" t="s">
        <v>242</v>
      </c>
      <c r="H13">
        <v>27</v>
      </c>
      <c r="I13" t="s">
        <v>292</v>
      </c>
      <c r="J13" t="str">
        <f t="shared" si="0"/>
        <v>(28.9, 32.1)</v>
      </c>
      <c r="K13" s="11">
        <f t="shared" si="1"/>
        <v>28.9</v>
      </c>
      <c r="L13" s="11">
        <f t="shared" si="2"/>
        <v>32.1</v>
      </c>
      <c r="M13" s="11">
        <f ca="1">IF('Grid Map'!$U$36=$P$1,INDEX($B$3:$I$55,ROW()-ROW($A$2),$M$1),IFERROR(RAND()*(L13-K13)+K13,"No data available*"))</f>
        <v>30.5</v>
      </c>
    </row>
    <row r="14" spans="1:19" x14ac:dyDescent="0.45">
      <c r="A14" t="s">
        <v>133</v>
      </c>
      <c r="B14">
        <v>28</v>
      </c>
      <c r="C14" t="s">
        <v>134</v>
      </c>
      <c r="D14">
        <v>18.2</v>
      </c>
      <c r="E14" t="s">
        <v>191</v>
      </c>
      <c r="F14" t="s">
        <v>243</v>
      </c>
      <c r="G14" t="s">
        <v>243</v>
      </c>
      <c r="H14">
        <v>34.799999999999997</v>
      </c>
      <c r="I14" t="s">
        <v>293</v>
      </c>
      <c r="J14" t="str">
        <f t="shared" si="0"/>
        <v>(25.6, 30.5)</v>
      </c>
      <c r="K14" s="11">
        <f t="shared" si="1"/>
        <v>25.6</v>
      </c>
      <c r="L14" s="11">
        <f t="shared" si="2"/>
        <v>30.5</v>
      </c>
      <c r="M14" s="11">
        <f ca="1">IF('Grid Map'!$U$36=$P$1,INDEX($B$3:$I$55,ROW()-ROW($A$2),$M$1),IFERROR(RAND()*(L14-K14)+K14,"No data available*"))</f>
        <v>28</v>
      </c>
    </row>
    <row r="15" spans="1:19" x14ac:dyDescent="0.45">
      <c r="A15" t="s">
        <v>24</v>
      </c>
      <c r="B15">
        <v>22.1</v>
      </c>
      <c r="C15" t="s">
        <v>135</v>
      </c>
      <c r="D15">
        <v>18.8</v>
      </c>
      <c r="E15" t="s">
        <v>192</v>
      </c>
      <c r="F15">
        <v>36</v>
      </c>
      <c r="G15" t="s">
        <v>244</v>
      </c>
      <c r="H15">
        <v>31.3</v>
      </c>
      <c r="I15" t="s">
        <v>294</v>
      </c>
      <c r="J15" t="str">
        <f t="shared" si="0"/>
        <v>(20.7, 23.5)</v>
      </c>
      <c r="K15" s="11">
        <f t="shared" si="1"/>
        <v>20.7</v>
      </c>
      <c r="L15" s="11">
        <f t="shared" si="2"/>
        <v>23.5</v>
      </c>
      <c r="M15" s="11">
        <f ca="1">IF('Grid Map'!$U$36=$P$1,INDEX($B$3:$I$55,ROW()-ROW($A$2),$M$1),IFERROR(RAND()*(L15-K15)+K15,"No data available*"))</f>
        <v>22.1</v>
      </c>
    </row>
    <row r="16" spans="1:19" x14ac:dyDescent="0.45">
      <c r="A16" t="s">
        <v>26</v>
      </c>
      <c r="B16">
        <v>28.9</v>
      </c>
      <c r="C16" t="s">
        <v>136</v>
      </c>
      <c r="D16">
        <v>27.4</v>
      </c>
      <c r="E16" t="s">
        <v>193</v>
      </c>
      <c r="F16" t="s">
        <v>243</v>
      </c>
      <c r="G16" t="s">
        <v>243</v>
      </c>
      <c r="H16">
        <v>35.9</v>
      </c>
      <c r="I16" t="s">
        <v>295</v>
      </c>
      <c r="J16" t="str">
        <f t="shared" si="0"/>
        <v>(27.1, 30.8)</v>
      </c>
      <c r="K16" s="11">
        <f t="shared" si="1"/>
        <v>27.1</v>
      </c>
      <c r="L16" s="11">
        <f t="shared" si="2"/>
        <v>30.8</v>
      </c>
      <c r="M16" s="11">
        <f ca="1">IF('Grid Map'!$U$36=$P$1,INDEX($B$3:$I$55,ROW()-ROW($A$2),$M$1),IFERROR(RAND()*(L16-K16)+K16,"No data available*"))</f>
        <v>28.9</v>
      </c>
    </row>
    <row r="17" spans="1:13" x14ac:dyDescent="0.45">
      <c r="A17" t="s">
        <v>28</v>
      </c>
      <c r="B17">
        <v>29.3</v>
      </c>
      <c r="C17" t="s">
        <v>137</v>
      </c>
      <c r="D17">
        <v>27.5</v>
      </c>
      <c r="E17" t="s">
        <v>190</v>
      </c>
      <c r="F17">
        <v>40.200000000000003</v>
      </c>
      <c r="G17" t="s">
        <v>245</v>
      </c>
      <c r="H17">
        <v>33</v>
      </c>
      <c r="I17" t="s">
        <v>296</v>
      </c>
      <c r="J17" t="str">
        <f t="shared" si="0"/>
        <v>(27.6, 31.1)</v>
      </c>
      <c r="K17" s="11">
        <f t="shared" si="1"/>
        <v>27.6</v>
      </c>
      <c r="L17" s="11">
        <f t="shared" si="2"/>
        <v>31.1</v>
      </c>
      <c r="M17" s="11">
        <f ca="1">IF('Grid Map'!$U$36=$P$1,INDEX($B$3:$I$55,ROW()-ROW($A$2),$M$1),IFERROR(RAND()*(L17-K17)+K17,"No data available*"))</f>
        <v>29.3</v>
      </c>
    </row>
    <row r="18" spans="1:13" x14ac:dyDescent="0.45">
      <c r="A18" t="s">
        <v>30</v>
      </c>
      <c r="B18">
        <v>32.700000000000003</v>
      </c>
      <c r="C18" t="s">
        <v>138</v>
      </c>
      <c r="D18">
        <v>31.1</v>
      </c>
      <c r="E18" t="s">
        <v>194</v>
      </c>
      <c r="F18">
        <v>42.5</v>
      </c>
      <c r="G18" t="s">
        <v>246</v>
      </c>
      <c r="H18">
        <v>32</v>
      </c>
      <c r="I18" t="s">
        <v>297</v>
      </c>
      <c r="J18" t="str">
        <f t="shared" si="0"/>
        <v>(31.6, 34.0)</v>
      </c>
      <c r="K18" s="11">
        <f t="shared" si="1"/>
        <v>31.6</v>
      </c>
      <c r="L18" s="11">
        <f t="shared" si="2"/>
        <v>34</v>
      </c>
      <c r="M18" s="11">
        <f ca="1">IF('Grid Map'!$U$36=$P$1,INDEX($B$3:$I$55,ROW()-ROW($A$2),$M$1),IFERROR(RAND()*(L18-K18)+K18,"No data available*"))</f>
        <v>32.700000000000003</v>
      </c>
    </row>
    <row r="19" spans="1:13" x14ac:dyDescent="0.45">
      <c r="A19" t="s">
        <v>32</v>
      </c>
      <c r="B19">
        <v>30.9</v>
      </c>
      <c r="C19" t="s">
        <v>139</v>
      </c>
      <c r="D19">
        <v>30.9</v>
      </c>
      <c r="E19" t="s">
        <v>195</v>
      </c>
      <c r="F19">
        <v>40</v>
      </c>
      <c r="G19" t="s">
        <v>247</v>
      </c>
      <c r="H19">
        <v>35.5</v>
      </c>
      <c r="I19" t="s">
        <v>298</v>
      </c>
      <c r="J19" t="str">
        <f t="shared" si="0"/>
        <v>(29.6, 32.3)</v>
      </c>
      <c r="K19" s="11">
        <f t="shared" si="1"/>
        <v>29.6</v>
      </c>
      <c r="L19" s="11">
        <f t="shared" si="2"/>
        <v>32.299999999999997</v>
      </c>
      <c r="M19" s="11">
        <f ca="1">IF('Grid Map'!$U$36=$P$1,INDEX($B$3:$I$55,ROW()-ROW($A$2),$M$1),IFERROR(RAND()*(L19-K19)+K19,"No data available*"))</f>
        <v>30.9</v>
      </c>
    </row>
    <row r="20" spans="1:13" x14ac:dyDescent="0.45">
      <c r="A20" t="s">
        <v>34</v>
      </c>
      <c r="B20">
        <v>31.3</v>
      </c>
      <c r="C20" t="s">
        <v>140</v>
      </c>
      <c r="D20">
        <v>29.6</v>
      </c>
      <c r="E20" t="s">
        <v>196</v>
      </c>
      <c r="F20">
        <v>39.5</v>
      </c>
      <c r="G20" t="s">
        <v>248</v>
      </c>
      <c r="H20">
        <v>34.200000000000003</v>
      </c>
      <c r="I20" t="s">
        <v>299</v>
      </c>
      <c r="J20" t="str">
        <f t="shared" si="0"/>
        <v>(30.3, 32.2)</v>
      </c>
      <c r="K20" s="11">
        <f t="shared" si="1"/>
        <v>30.3</v>
      </c>
      <c r="L20" s="11">
        <f t="shared" si="2"/>
        <v>32.200000000000003</v>
      </c>
      <c r="M20" s="11">
        <f ca="1">IF('Grid Map'!$U$36=$P$1,INDEX($B$3:$I$55,ROW()-ROW($A$2),$M$1),IFERROR(RAND()*(L20-K20)+K20,"No data available*"))</f>
        <v>31.3</v>
      </c>
    </row>
    <row r="21" spans="1:13" x14ac:dyDescent="0.45">
      <c r="A21" t="s">
        <v>36</v>
      </c>
      <c r="B21">
        <v>31.6</v>
      </c>
      <c r="C21" t="s">
        <v>141</v>
      </c>
      <c r="D21">
        <v>31.6</v>
      </c>
      <c r="E21" t="s">
        <v>197</v>
      </c>
      <c r="F21">
        <v>41.9</v>
      </c>
      <c r="G21" t="s">
        <v>249</v>
      </c>
      <c r="H21">
        <v>23.2</v>
      </c>
      <c r="I21" t="s">
        <v>300</v>
      </c>
      <c r="J21" t="str">
        <f t="shared" si="0"/>
        <v>(30.2, 33.1)</v>
      </c>
      <c r="K21" s="11">
        <f t="shared" si="1"/>
        <v>30.2</v>
      </c>
      <c r="L21" s="11">
        <f t="shared" si="2"/>
        <v>33.1</v>
      </c>
      <c r="M21" s="11">
        <f ca="1">IF('Grid Map'!$U$36=$P$1,INDEX($B$3:$I$55,ROW()-ROW($A$2),$M$1),IFERROR(RAND()*(L21-K21)+K21,"No data available*"))</f>
        <v>31.6</v>
      </c>
    </row>
    <row r="22" spans="1:13" x14ac:dyDescent="0.45">
      <c r="A22" t="s">
        <v>38</v>
      </c>
      <c r="B22">
        <v>34.9</v>
      </c>
      <c r="C22" t="s">
        <v>142</v>
      </c>
      <c r="D22">
        <v>30.5</v>
      </c>
      <c r="E22" t="s">
        <v>198</v>
      </c>
      <c r="F22">
        <v>43.2</v>
      </c>
      <c r="G22" t="s">
        <v>250</v>
      </c>
      <c r="H22">
        <v>31.3</v>
      </c>
      <c r="I22" t="s">
        <v>301</v>
      </c>
      <c r="J22" t="str">
        <f t="shared" si="0"/>
        <v>(33.4, 36.4)</v>
      </c>
      <c r="K22" s="11">
        <f t="shared" si="1"/>
        <v>33.4</v>
      </c>
      <c r="L22" s="11">
        <f t="shared" si="2"/>
        <v>36.4</v>
      </c>
      <c r="M22" s="11">
        <f ca="1">IF('Grid Map'!$U$36=$P$1,INDEX($B$3:$I$55,ROW()-ROW($A$2),$M$1),IFERROR(RAND()*(L22-K22)+K22,"No data available*"))</f>
        <v>34.9</v>
      </c>
    </row>
    <row r="23" spans="1:13" x14ac:dyDescent="0.45">
      <c r="A23" t="s">
        <v>40</v>
      </c>
      <c r="B23">
        <v>28.2</v>
      </c>
      <c r="C23" t="s">
        <v>143</v>
      </c>
      <c r="D23">
        <v>28.5</v>
      </c>
      <c r="E23" t="s">
        <v>199</v>
      </c>
      <c r="F23">
        <v>32.200000000000003</v>
      </c>
      <c r="G23" t="s">
        <v>251</v>
      </c>
      <c r="H23">
        <v>24.2</v>
      </c>
      <c r="I23" t="s">
        <v>302</v>
      </c>
      <c r="J23" t="str">
        <f t="shared" si="0"/>
        <v>(26.9, 29.5)</v>
      </c>
      <c r="K23" s="11">
        <f t="shared" si="1"/>
        <v>26.9</v>
      </c>
      <c r="L23" s="11">
        <f t="shared" si="2"/>
        <v>29.5</v>
      </c>
      <c r="M23" s="11">
        <f ca="1">IF('Grid Map'!$U$36=$P$1,INDEX($B$3:$I$55,ROW()-ROW($A$2),$M$1),IFERROR(RAND()*(L23-K23)+K23,"No data available*"))</f>
        <v>28.2</v>
      </c>
    </row>
    <row r="24" spans="1:13" x14ac:dyDescent="0.45">
      <c r="A24" t="s">
        <v>42</v>
      </c>
      <c r="B24">
        <v>29.6</v>
      </c>
      <c r="C24" t="s">
        <v>144</v>
      </c>
      <c r="D24">
        <v>26</v>
      </c>
      <c r="E24" t="s">
        <v>200</v>
      </c>
      <c r="F24">
        <v>37.9</v>
      </c>
      <c r="G24" t="s">
        <v>252</v>
      </c>
      <c r="H24">
        <v>26</v>
      </c>
      <c r="I24" t="s">
        <v>303</v>
      </c>
      <c r="J24" t="str">
        <f t="shared" si="0"/>
        <v>(28.1, 31.1)</v>
      </c>
      <c r="K24" s="11">
        <f t="shared" si="1"/>
        <v>28.1</v>
      </c>
      <c r="L24" s="11">
        <f t="shared" si="2"/>
        <v>31.1</v>
      </c>
      <c r="M24" s="11">
        <f ca="1">IF('Grid Map'!$U$36=$P$1,INDEX($B$3:$I$55,ROW()-ROW($A$2),$M$1),IFERROR(RAND()*(L24-K24)+K24,"No data available*"))</f>
        <v>29.6</v>
      </c>
    </row>
    <row r="25" spans="1:13" x14ac:dyDescent="0.45">
      <c r="A25" t="s">
        <v>44</v>
      </c>
      <c r="B25">
        <v>23.3</v>
      </c>
      <c r="C25" t="s">
        <v>145</v>
      </c>
      <c r="D25">
        <v>22.6</v>
      </c>
      <c r="E25" t="s">
        <v>201</v>
      </c>
      <c r="F25">
        <v>34.6</v>
      </c>
      <c r="G25" t="s">
        <v>253</v>
      </c>
      <c r="H25">
        <v>31.4</v>
      </c>
      <c r="I25" t="s">
        <v>304</v>
      </c>
      <c r="J25" t="str">
        <f t="shared" si="0"/>
        <v>(22.3, 24.4)</v>
      </c>
      <c r="K25" s="11">
        <f t="shared" si="1"/>
        <v>22.3</v>
      </c>
      <c r="L25" s="11">
        <f t="shared" si="2"/>
        <v>24.4</v>
      </c>
      <c r="M25" s="11">
        <f ca="1">IF('Grid Map'!$U$36=$P$1,INDEX($B$3:$I$55,ROW()-ROW($A$2),$M$1),IFERROR(RAND()*(L25-K25)+K25,"No data available*"))</f>
        <v>23.3</v>
      </c>
    </row>
    <row r="26" spans="1:13" x14ac:dyDescent="0.45">
      <c r="A26" t="s">
        <v>46</v>
      </c>
      <c r="B26">
        <v>30.7</v>
      </c>
      <c r="C26" t="s">
        <v>146</v>
      </c>
      <c r="D26">
        <v>30.2</v>
      </c>
      <c r="E26" t="s">
        <v>202</v>
      </c>
      <c r="F26">
        <v>36.9</v>
      </c>
      <c r="G26" t="s">
        <v>254</v>
      </c>
      <c r="H26">
        <v>35.5</v>
      </c>
      <c r="I26" t="s">
        <v>305</v>
      </c>
      <c r="J26" t="str">
        <f t="shared" si="0"/>
        <v>(29.4, 32.0)</v>
      </c>
      <c r="K26" s="11">
        <f t="shared" si="1"/>
        <v>29.4</v>
      </c>
      <c r="L26" s="11">
        <f t="shared" si="2"/>
        <v>32</v>
      </c>
      <c r="M26" s="11">
        <f ca="1">IF('Grid Map'!$U$36=$P$1,INDEX($B$3:$I$55,ROW()-ROW($A$2),$M$1),IFERROR(RAND()*(L26-K26)+K26,"No data available*"))</f>
        <v>30.7</v>
      </c>
    </row>
    <row r="27" spans="1:13" x14ac:dyDescent="0.45">
      <c r="A27" t="s">
        <v>48</v>
      </c>
      <c r="B27">
        <v>27.6</v>
      </c>
      <c r="C27" t="s">
        <v>147</v>
      </c>
      <c r="D27">
        <v>26.1</v>
      </c>
      <c r="E27" t="s">
        <v>203</v>
      </c>
      <c r="F27">
        <v>31.2</v>
      </c>
      <c r="G27" t="s">
        <v>255</v>
      </c>
      <c r="H27">
        <v>31.7</v>
      </c>
      <c r="I27" t="s">
        <v>306</v>
      </c>
      <c r="J27" t="str">
        <f t="shared" si="0"/>
        <v>(26.8, 28.5)</v>
      </c>
      <c r="K27" s="11">
        <f t="shared" si="1"/>
        <v>26.8</v>
      </c>
      <c r="L27" s="11">
        <f t="shared" si="2"/>
        <v>28.5</v>
      </c>
      <c r="M27" s="11">
        <f ca="1">IF('Grid Map'!$U$36=$P$1,INDEX($B$3:$I$55,ROW()-ROW($A$2),$M$1),IFERROR(RAND()*(L27-K27)+K27,"No data available*"))</f>
        <v>27.6</v>
      </c>
    </row>
    <row r="28" spans="1:13" x14ac:dyDescent="0.45">
      <c r="A28" t="s">
        <v>50</v>
      </c>
      <c r="B28">
        <v>35.5</v>
      </c>
      <c r="C28" t="s">
        <v>148</v>
      </c>
      <c r="D28">
        <v>31.3</v>
      </c>
      <c r="E28" t="s">
        <v>204</v>
      </c>
      <c r="F28">
        <v>43</v>
      </c>
      <c r="G28" t="s">
        <v>256</v>
      </c>
      <c r="H28">
        <v>21.1</v>
      </c>
      <c r="I28" t="s">
        <v>307</v>
      </c>
      <c r="J28" t="str">
        <f t="shared" si="0"/>
        <v>(33.4, 37.6)</v>
      </c>
      <c r="K28" s="11">
        <f t="shared" si="1"/>
        <v>33.4</v>
      </c>
      <c r="L28" s="11">
        <f t="shared" si="2"/>
        <v>37.6</v>
      </c>
      <c r="M28" s="11">
        <f ca="1">IF('Grid Map'!$U$36=$P$1,INDEX($B$3:$I$55,ROW()-ROW($A$2),$M$1),IFERROR(RAND()*(L28-K28)+K28,"No data available*"))</f>
        <v>35.5</v>
      </c>
    </row>
    <row r="29" spans="1:13" x14ac:dyDescent="0.45">
      <c r="A29" t="s">
        <v>52</v>
      </c>
      <c r="B29">
        <v>30.2</v>
      </c>
      <c r="C29" t="s">
        <v>149</v>
      </c>
      <c r="D29">
        <v>28.9</v>
      </c>
      <c r="E29" t="s">
        <v>205</v>
      </c>
      <c r="F29">
        <v>39.9</v>
      </c>
      <c r="G29" t="s">
        <v>257</v>
      </c>
      <c r="H29">
        <v>35.5</v>
      </c>
      <c r="I29" t="s">
        <v>308</v>
      </c>
      <c r="J29" t="str">
        <f t="shared" si="0"/>
        <v>(28.6, 31.9)</v>
      </c>
      <c r="K29" s="11">
        <f t="shared" si="1"/>
        <v>28.6</v>
      </c>
      <c r="L29" s="11">
        <f t="shared" si="2"/>
        <v>31.9</v>
      </c>
      <c r="M29" s="11">
        <f ca="1">IF('Grid Map'!$U$36=$P$1,INDEX($B$3:$I$55,ROW()-ROW($A$2),$M$1),IFERROR(RAND()*(L29-K29)+K29,"No data available*"))</f>
        <v>30.2</v>
      </c>
    </row>
    <row r="30" spans="1:13" x14ac:dyDescent="0.45">
      <c r="A30" t="s">
        <v>54</v>
      </c>
      <c r="B30">
        <v>26.4</v>
      </c>
      <c r="C30" t="s">
        <v>150</v>
      </c>
      <c r="D30">
        <v>23.9</v>
      </c>
      <c r="E30" t="s">
        <v>206</v>
      </c>
      <c r="F30" t="s">
        <v>243</v>
      </c>
      <c r="G30" t="s">
        <v>243</v>
      </c>
      <c r="H30">
        <v>30.1</v>
      </c>
      <c r="I30" t="s">
        <v>309</v>
      </c>
      <c r="J30" t="str">
        <f t="shared" si="0"/>
        <v>(24.9, 27.9)</v>
      </c>
      <c r="K30" s="11">
        <f t="shared" si="1"/>
        <v>24.9</v>
      </c>
      <c r="L30" s="11">
        <f t="shared" si="2"/>
        <v>27.9</v>
      </c>
      <c r="M30" s="11">
        <f ca="1">IF('Grid Map'!$U$36=$P$1,INDEX($B$3:$I$55,ROW()-ROW($A$2),$M$1),IFERROR(RAND()*(L30-K30)+K30,"No data available*"))</f>
        <v>26.4</v>
      </c>
    </row>
    <row r="31" spans="1:13" x14ac:dyDescent="0.45">
      <c r="A31" t="s">
        <v>56</v>
      </c>
      <c r="B31">
        <v>30.2</v>
      </c>
      <c r="C31" t="s">
        <v>151</v>
      </c>
      <c r="D31">
        <v>29</v>
      </c>
      <c r="E31" t="s">
        <v>207</v>
      </c>
      <c r="F31">
        <v>35.200000000000003</v>
      </c>
      <c r="G31" t="s">
        <v>258</v>
      </c>
      <c r="H31">
        <v>31</v>
      </c>
      <c r="I31" t="s">
        <v>310</v>
      </c>
      <c r="J31" t="str">
        <f t="shared" si="0"/>
        <v>(29.2, 31.3)</v>
      </c>
      <c r="K31" s="11">
        <f t="shared" si="1"/>
        <v>29.2</v>
      </c>
      <c r="L31" s="11">
        <f t="shared" si="2"/>
        <v>31.3</v>
      </c>
      <c r="M31" s="11">
        <f ca="1">IF('Grid Map'!$U$36=$P$1,INDEX($B$3:$I$55,ROW()-ROW($A$2),$M$1),IFERROR(RAND()*(L31-K31)+K31,"No data available*"))</f>
        <v>30.2</v>
      </c>
    </row>
    <row r="32" spans="1:13" x14ac:dyDescent="0.45">
      <c r="A32" t="s">
        <v>58</v>
      </c>
      <c r="B32">
        <v>27.7</v>
      </c>
      <c r="C32" t="s">
        <v>152</v>
      </c>
      <c r="D32">
        <v>26.4</v>
      </c>
      <c r="E32" t="s">
        <v>208</v>
      </c>
      <c r="F32">
        <v>37.1</v>
      </c>
      <c r="G32" t="s">
        <v>259</v>
      </c>
      <c r="H32">
        <v>27.8</v>
      </c>
      <c r="I32" t="s">
        <v>311</v>
      </c>
      <c r="J32" t="str">
        <f t="shared" si="0"/>
        <v>(25.4, 30.1)</v>
      </c>
      <c r="K32" s="11">
        <f t="shared" si="1"/>
        <v>25.4</v>
      </c>
      <c r="L32" s="11">
        <f t="shared" si="2"/>
        <v>30.1</v>
      </c>
      <c r="M32" s="11">
        <f ca="1">IF('Grid Map'!$U$36=$P$1,INDEX($B$3:$I$55,ROW()-ROW($A$2),$M$1),IFERROR(RAND()*(L32-K32)+K32,"No data available*"))</f>
        <v>27.7</v>
      </c>
    </row>
    <row r="33" spans="1:13" x14ac:dyDescent="0.45">
      <c r="A33" t="s">
        <v>109</v>
      </c>
      <c r="B33">
        <v>27.4</v>
      </c>
      <c r="C33" t="s">
        <v>153</v>
      </c>
      <c r="D33">
        <v>27.5</v>
      </c>
      <c r="E33" t="s">
        <v>209</v>
      </c>
      <c r="F33">
        <v>25.3</v>
      </c>
      <c r="G33" t="s">
        <v>260</v>
      </c>
      <c r="H33">
        <v>29.3</v>
      </c>
      <c r="I33" t="s">
        <v>312</v>
      </c>
      <c r="J33" t="str">
        <f t="shared" si="0"/>
        <v>(25.8, 29.1)</v>
      </c>
      <c r="K33" s="11">
        <f t="shared" si="1"/>
        <v>25.8</v>
      </c>
      <c r="L33" s="11">
        <f t="shared" si="2"/>
        <v>29.1</v>
      </c>
      <c r="M33" s="11">
        <f ca="1">IF('Grid Map'!$U$36=$P$1,INDEX($B$3:$I$55,ROW()-ROW($A$2),$M$1),IFERROR(RAND()*(L33-K33)+K33,"No data available*"))</f>
        <v>27.4</v>
      </c>
    </row>
    <row r="34" spans="1:13" x14ac:dyDescent="0.45">
      <c r="A34" t="s">
        <v>110</v>
      </c>
      <c r="B34">
        <v>26.9</v>
      </c>
      <c r="C34" t="s">
        <v>154</v>
      </c>
      <c r="D34">
        <v>25.4</v>
      </c>
      <c r="E34" t="s">
        <v>210</v>
      </c>
      <c r="F34">
        <v>36.700000000000003</v>
      </c>
      <c r="G34" t="s">
        <v>261</v>
      </c>
      <c r="H34">
        <v>28.8</v>
      </c>
      <c r="I34" t="s">
        <v>313</v>
      </c>
      <c r="J34" t="str">
        <f t="shared" si="0"/>
        <v>(25.7, 28.1)</v>
      </c>
      <c r="K34" s="11">
        <f t="shared" si="1"/>
        <v>25.7</v>
      </c>
      <c r="L34" s="11">
        <f t="shared" si="2"/>
        <v>28.1</v>
      </c>
      <c r="M34" s="11">
        <f ca="1">IF('Grid Map'!$U$36=$P$1,INDEX($B$3:$I$55,ROW()-ROW($A$2),$M$1),IFERROR(RAND()*(L34-K34)+K34,"No data available*"))</f>
        <v>26.9</v>
      </c>
    </row>
    <row r="35" spans="1:13" x14ac:dyDescent="0.45">
      <c r="A35" t="s">
        <v>111</v>
      </c>
      <c r="B35">
        <v>28.4</v>
      </c>
      <c r="C35" t="s">
        <v>155</v>
      </c>
      <c r="D35">
        <v>22.5</v>
      </c>
      <c r="E35" t="s">
        <v>211</v>
      </c>
      <c r="F35">
        <v>34.9</v>
      </c>
      <c r="G35" t="s">
        <v>262</v>
      </c>
      <c r="H35">
        <v>30.1</v>
      </c>
      <c r="I35" t="s">
        <v>314</v>
      </c>
      <c r="J35" t="str">
        <f t="shared" si="0"/>
        <v>(27.0, 30.0)</v>
      </c>
      <c r="K35" s="11">
        <f t="shared" si="1"/>
        <v>27</v>
      </c>
      <c r="L35" s="11">
        <f t="shared" si="2"/>
        <v>30</v>
      </c>
      <c r="M35" s="11">
        <f ca="1">IF('Grid Map'!$U$36=$P$1,INDEX($B$3:$I$55,ROW()-ROW($A$2),$M$1),IFERROR(RAND()*(L35-K35)+K35,"No data available*"))</f>
        <v>28.4</v>
      </c>
    </row>
    <row r="36" spans="1:13" x14ac:dyDescent="0.45">
      <c r="A36" t="s">
        <v>112</v>
      </c>
      <c r="B36">
        <v>27</v>
      </c>
      <c r="C36" t="s">
        <v>156</v>
      </c>
      <c r="D36">
        <v>24.5</v>
      </c>
      <c r="E36" t="s">
        <v>212</v>
      </c>
      <c r="F36">
        <v>32.5</v>
      </c>
      <c r="G36" t="s">
        <v>263</v>
      </c>
      <c r="H36">
        <v>29.3</v>
      </c>
      <c r="I36" t="s">
        <v>315</v>
      </c>
      <c r="J36" t="str">
        <f t="shared" si="0"/>
        <v>(25.6, 28.5)</v>
      </c>
      <c r="K36" s="11">
        <f t="shared" si="1"/>
        <v>25.6</v>
      </c>
      <c r="L36" s="11">
        <f t="shared" si="2"/>
        <v>28.5</v>
      </c>
      <c r="M36" s="11">
        <f ca="1">IF('Grid Map'!$U$36=$P$1,INDEX($B$3:$I$55,ROW()-ROW($A$2),$M$1),IFERROR(RAND()*(L36-K36)+K36,"No data available*"))</f>
        <v>27</v>
      </c>
    </row>
    <row r="37" spans="1:13" x14ac:dyDescent="0.45">
      <c r="A37" t="s">
        <v>113</v>
      </c>
      <c r="B37">
        <v>29.7</v>
      </c>
      <c r="C37" t="s">
        <v>157</v>
      </c>
      <c r="D37">
        <v>26.8</v>
      </c>
      <c r="E37" t="s">
        <v>213</v>
      </c>
      <c r="F37">
        <v>40</v>
      </c>
      <c r="G37" t="s">
        <v>264</v>
      </c>
      <c r="H37">
        <v>29.7</v>
      </c>
      <c r="I37" t="s">
        <v>316</v>
      </c>
      <c r="J37" t="str">
        <f t="shared" si="0"/>
        <v>(28.4, 31.0)</v>
      </c>
      <c r="K37" s="11">
        <f t="shared" si="1"/>
        <v>28.4</v>
      </c>
      <c r="L37" s="11">
        <f t="shared" si="2"/>
        <v>31</v>
      </c>
      <c r="M37" s="11">
        <f ca="1">IF('Grid Map'!$U$36=$P$1,INDEX($B$3:$I$55,ROW()-ROW($A$2),$M$1),IFERROR(RAND()*(L37-K37)+K37,"No data available*"))</f>
        <v>29.7</v>
      </c>
    </row>
    <row r="38" spans="1:13" x14ac:dyDescent="0.45">
      <c r="A38" t="s">
        <v>114</v>
      </c>
      <c r="B38">
        <v>32.200000000000003</v>
      </c>
      <c r="C38" t="s">
        <v>158</v>
      </c>
      <c r="D38">
        <v>30.7</v>
      </c>
      <c r="E38" t="s">
        <v>214</v>
      </c>
      <c r="F38">
        <v>24.9</v>
      </c>
      <c r="G38" t="s">
        <v>265</v>
      </c>
      <c r="H38">
        <v>37.9</v>
      </c>
      <c r="I38" t="s">
        <v>317</v>
      </c>
      <c r="J38" t="str">
        <f t="shared" si="0"/>
        <v>(30.5, 34.0)</v>
      </c>
      <c r="K38" s="11">
        <f t="shared" si="1"/>
        <v>30.5</v>
      </c>
      <c r="L38" s="11">
        <f t="shared" si="2"/>
        <v>34</v>
      </c>
      <c r="M38" s="11">
        <f ca="1">IF('Grid Map'!$U$36=$P$1,INDEX($B$3:$I$55,ROW()-ROW($A$2),$M$1),IFERROR(RAND()*(L38-K38)+K38,"No data available*"))</f>
        <v>32.200000000000003</v>
      </c>
    </row>
    <row r="39" spans="1:13" x14ac:dyDescent="0.45">
      <c r="A39" t="s">
        <v>66</v>
      </c>
      <c r="B39">
        <v>32.6</v>
      </c>
      <c r="C39" t="s">
        <v>159</v>
      </c>
      <c r="D39">
        <v>30.4</v>
      </c>
      <c r="E39" t="s">
        <v>215</v>
      </c>
      <c r="F39">
        <v>38.6</v>
      </c>
      <c r="G39" t="s">
        <v>266</v>
      </c>
      <c r="H39">
        <v>29.1</v>
      </c>
      <c r="I39" t="s">
        <v>318</v>
      </c>
      <c r="J39" t="str">
        <f t="shared" si="0"/>
        <v>(31.2, 34.1)</v>
      </c>
      <c r="K39" s="11">
        <f t="shared" si="1"/>
        <v>31.2</v>
      </c>
      <c r="L39" s="11">
        <f t="shared" si="2"/>
        <v>34.1</v>
      </c>
      <c r="M39" s="11">
        <f ca="1">IF('Grid Map'!$U$36=$P$1,INDEX($B$3:$I$55,ROW()-ROW($A$2),$M$1),IFERROR(RAND()*(L39-K39)+K39,"No data available*"))</f>
        <v>32.6</v>
      </c>
    </row>
    <row r="40" spans="1:13" x14ac:dyDescent="0.45">
      <c r="A40" t="s">
        <v>68</v>
      </c>
      <c r="B40">
        <v>33</v>
      </c>
      <c r="C40" t="s">
        <v>160</v>
      </c>
      <c r="D40">
        <v>31.9</v>
      </c>
      <c r="E40" t="s">
        <v>216</v>
      </c>
      <c r="F40">
        <v>38.299999999999997</v>
      </c>
      <c r="G40" t="s">
        <v>267</v>
      </c>
      <c r="H40">
        <v>33.4</v>
      </c>
      <c r="I40" t="s">
        <v>319</v>
      </c>
      <c r="J40" t="str">
        <f t="shared" si="0"/>
        <v>(31.7, 34.3)</v>
      </c>
      <c r="K40" s="11">
        <f t="shared" si="1"/>
        <v>31.7</v>
      </c>
      <c r="L40" s="11">
        <f t="shared" si="2"/>
        <v>34.299999999999997</v>
      </c>
      <c r="M40" s="11">
        <f ca="1">IF('Grid Map'!$U$36=$P$1,INDEX($B$3:$I$55,ROW()-ROW($A$2),$M$1),IFERROR(RAND()*(L40-K40)+K40,"No data available*"))</f>
        <v>33</v>
      </c>
    </row>
    <row r="41" spans="1:13" x14ac:dyDescent="0.45">
      <c r="A41" t="s">
        <v>70</v>
      </c>
      <c r="B41">
        <v>27.9</v>
      </c>
      <c r="C41" t="s">
        <v>161</v>
      </c>
      <c r="D41">
        <v>27</v>
      </c>
      <c r="E41" t="s">
        <v>217</v>
      </c>
      <c r="F41">
        <v>35.299999999999997</v>
      </c>
      <c r="G41" t="s">
        <v>268</v>
      </c>
      <c r="H41">
        <v>30.2</v>
      </c>
      <c r="I41" t="s">
        <v>320</v>
      </c>
      <c r="J41" t="str">
        <f t="shared" si="0"/>
        <v>(26.3, 29.6)</v>
      </c>
      <c r="K41" s="11">
        <f t="shared" si="1"/>
        <v>26.3</v>
      </c>
      <c r="L41" s="11">
        <f t="shared" si="2"/>
        <v>29.6</v>
      </c>
      <c r="M41" s="11">
        <f ca="1">IF('Grid Map'!$U$36=$P$1,INDEX($B$3:$I$55,ROW()-ROW($A$2),$M$1),IFERROR(RAND()*(L41-K41)+K41,"No data available*"))</f>
        <v>27.9</v>
      </c>
    </row>
    <row r="42" spans="1:13" x14ac:dyDescent="0.45">
      <c r="A42" t="s">
        <v>72</v>
      </c>
      <c r="B42">
        <v>30.2</v>
      </c>
      <c r="C42" t="s">
        <v>162</v>
      </c>
      <c r="D42">
        <v>29.2</v>
      </c>
      <c r="E42" t="s">
        <v>218</v>
      </c>
      <c r="F42">
        <v>36</v>
      </c>
      <c r="G42" t="s">
        <v>269</v>
      </c>
      <c r="H42">
        <v>36.700000000000003</v>
      </c>
      <c r="I42" t="s">
        <v>321</v>
      </c>
      <c r="J42" t="str">
        <f t="shared" si="0"/>
        <v>(28.9, 31.4)</v>
      </c>
      <c r="K42" s="11">
        <f t="shared" si="1"/>
        <v>28.9</v>
      </c>
      <c r="L42" s="11">
        <f t="shared" si="2"/>
        <v>31.4</v>
      </c>
      <c r="M42" s="11">
        <f ca="1">IF('Grid Map'!$U$36=$P$1,INDEX($B$3:$I$55,ROW()-ROW($A$2),$M$1),IFERROR(RAND()*(L42-K42)+K42,"No data available*"))</f>
        <v>30.2</v>
      </c>
    </row>
    <row r="43" spans="1:13" x14ac:dyDescent="0.45">
      <c r="A43" t="s">
        <v>163</v>
      </c>
      <c r="B43">
        <v>28.3</v>
      </c>
      <c r="C43" t="s">
        <v>164</v>
      </c>
      <c r="D43">
        <v>46.7</v>
      </c>
      <c r="E43" t="s">
        <v>219</v>
      </c>
      <c r="F43" t="s">
        <v>243</v>
      </c>
      <c r="G43" t="s">
        <v>243</v>
      </c>
      <c r="H43">
        <v>28.1</v>
      </c>
      <c r="I43" t="s">
        <v>322</v>
      </c>
      <c r="J43" t="str">
        <f t="shared" si="0"/>
        <v>(26.8, 29.8)</v>
      </c>
      <c r="K43" s="11">
        <f t="shared" si="1"/>
        <v>26.8</v>
      </c>
      <c r="L43" s="11">
        <f t="shared" si="2"/>
        <v>29.8</v>
      </c>
      <c r="M43" s="11">
        <f ca="1">IF('Grid Map'!$U$36=$P$1,INDEX($B$3:$I$55,ROW()-ROW($A$2),$M$1),IFERROR(RAND()*(L43-K43)+K43,"No data available*"))</f>
        <v>28.3</v>
      </c>
    </row>
    <row r="44" spans="1:13" x14ac:dyDescent="0.45">
      <c r="A44" t="s">
        <v>115</v>
      </c>
      <c r="B44">
        <v>27</v>
      </c>
      <c r="C44" t="s">
        <v>165</v>
      </c>
      <c r="D44">
        <v>26.6</v>
      </c>
      <c r="E44" t="s">
        <v>220</v>
      </c>
      <c r="F44">
        <v>31.3</v>
      </c>
      <c r="G44" t="s">
        <v>270</v>
      </c>
      <c r="H44">
        <v>28</v>
      </c>
      <c r="I44" t="s">
        <v>323</v>
      </c>
      <c r="J44" t="str">
        <f t="shared" si="0"/>
        <v>(25.4, 28.6)</v>
      </c>
      <c r="K44" s="11">
        <f t="shared" si="1"/>
        <v>25.4</v>
      </c>
      <c r="L44" s="11">
        <f t="shared" si="2"/>
        <v>28.6</v>
      </c>
      <c r="M44" s="11">
        <f ca="1">IF('Grid Map'!$U$36=$P$1,INDEX($B$3:$I$55,ROW()-ROW($A$2),$M$1),IFERROR(RAND()*(L44-K44)+K44,"No data available*"))</f>
        <v>27</v>
      </c>
    </row>
    <row r="45" spans="1:13" x14ac:dyDescent="0.45">
      <c r="A45" t="s">
        <v>116</v>
      </c>
      <c r="B45">
        <v>32.1</v>
      </c>
      <c r="C45" t="s">
        <v>166</v>
      </c>
      <c r="D45">
        <v>28.1</v>
      </c>
      <c r="E45" t="s">
        <v>221</v>
      </c>
      <c r="F45">
        <v>42.7</v>
      </c>
      <c r="G45" t="s">
        <v>271</v>
      </c>
      <c r="H45">
        <v>32.200000000000003</v>
      </c>
      <c r="I45" t="s">
        <v>324</v>
      </c>
      <c r="J45" t="str">
        <f t="shared" si="0"/>
        <v>(30.9, 33.3)</v>
      </c>
      <c r="K45" s="11">
        <f t="shared" si="1"/>
        <v>30.9</v>
      </c>
      <c r="L45" s="11">
        <f t="shared" si="2"/>
        <v>33.299999999999997</v>
      </c>
      <c r="M45" s="11">
        <f ca="1">IF('Grid Map'!$U$36=$P$1,INDEX($B$3:$I$55,ROW()-ROW($A$2),$M$1),IFERROR(RAND()*(L45-K45)+K45,"No data available*"))</f>
        <v>32.1</v>
      </c>
    </row>
    <row r="46" spans="1:13" x14ac:dyDescent="0.45">
      <c r="A46" t="s">
        <v>117</v>
      </c>
      <c r="B46">
        <v>29.8</v>
      </c>
      <c r="C46" t="s">
        <v>167</v>
      </c>
      <c r="D46">
        <v>28.9</v>
      </c>
      <c r="E46" t="s">
        <v>222</v>
      </c>
      <c r="F46">
        <v>24.3</v>
      </c>
      <c r="G46" t="s">
        <v>272</v>
      </c>
      <c r="H46">
        <v>27.1</v>
      </c>
      <c r="I46" t="s">
        <v>325</v>
      </c>
      <c r="J46" t="str">
        <f t="shared" si="0"/>
        <v>(27.9, 31.8)</v>
      </c>
      <c r="K46" s="11">
        <f t="shared" si="1"/>
        <v>27.9</v>
      </c>
      <c r="L46" s="11">
        <f t="shared" si="2"/>
        <v>31.8</v>
      </c>
      <c r="M46" s="11">
        <f ca="1">IF('Grid Map'!$U$36=$P$1,INDEX($B$3:$I$55,ROW()-ROW($A$2),$M$1),IFERROR(RAND()*(L46-K46)+K46,"No data available*"))</f>
        <v>29.8</v>
      </c>
    </row>
    <row r="47" spans="1:13" x14ac:dyDescent="0.45">
      <c r="A47" t="s">
        <v>77</v>
      </c>
      <c r="B47">
        <v>31.2</v>
      </c>
      <c r="C47" t="s">
        <v>168</v>
      </c>
      <c r="D47">
        <v>30.7</v>
      </c>
      <c r="E47" t="s">
        <v>223</v>
      </c>
      <c r="F47">
        <v>40.6</v>
      </c>
      <c r="G47" t="s">
        <v>273</v>
      </c>
      <c r="H47">
        <v>31.7</v>
      </c>
      <c r="I47" t="s">
        <v>326</v>
      </c>
      <c r="J47" t="str">
        <f t="shared" si="0"/>
        <v>(29.3, 33.2)</v>
      </c>
      <c r="K47" s="11">
        <f t="shared" si="1"/>
        <v>29.3</v>
      </c>
      <c r="L47" s="11">
        <f t="shared" si="2"/>
        <v>33.200000000000003</v>
      </c>
      <c r="M47" s="11">
        <f ca="1">IF('Grid Map'!$U$36=$P$1,INDEX($B$3:$I$55,ROW()-ROW($A$2),$M$1),IFERROR(RAND()*(L47-K47)+K47,"No data available*"))</f>
        <v>31.2</v>
      </c>
    </row>
    <row r="48" spans="1:13" x14ac:dyDescent="0.45">
      <c r="A48" t="s">
        <v>79</v>
      </c>
      <c r="B48">
        <v>31.9</v>
      </c>
      <c r="C48" t="s">
        <v>169</v>
      </c>
      <c r="D48">
        <v>26.7</v>
      </c>
      <c r="E48" t="s">
        <v>224</v>
      </c>
      <c r="F48">
        <v>40.700000000000003</v>
      </c>
      <c r="G48" t="s">
        <v>274</v>
      </c>
      <c r="H48">
        <v>35.799999999999997</v>
      </c>
      <c r="I48" t="s">
        <v>327</v>
      </c>
      <c r="J48" t="str">
        <f t="shared" si="0"/>
        <v>(30.6, 33.3)</v>
      </c>
      <c r="K48" s="11">
        <f t="shared" si="1"/>
        <v>30.6</v>
      </c>
      <c r="L48" s="11">
        <f t="shared" si="2"/>
        <v>33.299999999999997</v>
      </c>
      <c r="M48" s="11">
        <f ca="1">IF('Grid Map'!$U$36=$P$1,INDEX($B$3:$I$55,ROW()-ROW($A$2),$M$1),IFERROR(RAND()*(L48-K48)+K48,"No data available*"))</f>
        <v>31.9</v>
      </c>
    </row>
    <row r="49" spans="1:13" x14ac:dyDescent="0.45">
      <c r="A49" t="s">
        <v>81</v>
      </c>
      <c r="B49">
        <v>25.7</v>
      </c>
      <c r="C49" t="s">
        <v>170</v>
      </c>
      <c r="D49">
        <v>24.5</v>
      </c>
      <c r="E49" t="s">
        <v>225</v>
      </c>
      <c r="F49">
        <v>25.6</v>
      </c>
      <c r="G49" t="s">
        <v>275</v>
      </c>
      <c r="H49">
        <v>27.5</v>
      </c>
      <c r="I49" t="s">
        <v>328</v>
      </c>
      <c r="J49" t="str">
        <f t="shared" si="0"/>
        <v>(24.9, 26.6)</v>
      </c>
      <c r="K49" s="11">
        <f t="shared" si="1"/>
        <v>24.9</v>
      </c>
      <c r="L49" s="11">
        <f t="shared" si="2"/>
        <v>26.6</v>
      </c>
      <c r="M49" s="11">
        <f ca="1">IF('Grid Map'!$U$36=$P$1,INDEX($B$3:$I$55,ROW()-ROW($A$2),$M$1),IFERROR(RAND()*(L49-K49)+K49,"No data available*"))</f>
        <v>25.7</v>
      </c>
    </row>
    <row r="50" spans="1:13" x14ac:dyDescent="0.45">
      <c r="A50" t="s">
        <v>83</v>
      </c>
      <c r="B50">
        <v>24.8</v>
      </c>
      <c r="C50" t="s">
        <v>171</v>
      </c>
      <c r="D50">
        <v>24.3</v>
      </c>
      <c r="E50" t="s">
        <v>226</v>
      </c>
      <c r="F50">
        <v>23.2</v>
      </c>
      <c r="G50" t="s">
        <v>276</v>
      </c>
      <c r="H50">
        <v>25.5</v>
      </c>
      <c r="I50" t="s">
        <v>329</v>
      </c>
      <c r="J50" t="str">
        <f t="shared" si="0"/>
        <v>(23.5, 26.1)</v>
      </c>
      <c r="K50" s="11">
        <f t="shared" si="1"/>
        <v>23.5</v>
      </c>
      <c r="L50" s="11">
        <f t="shared" si="2"/>
        <v>26.1</v>
      </c>
      <c r="M50" s="11">
        <f ca="1">IF('Grid Map'!$U$36=$P$1,INDEX($B$3:$I$55,ROW()-ROW($A$2),$M$1),IFERROR(RAND()*(L50-K50)+K50,"No data available*"))</f>
        <v>24.8</v>
      </c>
    </row>
    <row r="51" spans="1:13" x14ac:dyDescent="0.45">
      <c r="A51" t="s">
        <v>85</v>
      </c>
      <c r="B51">
        <v>28.5</v>
      </c>
      <c r="C51" t="s">
        <v>172</v>
      </c>
      <c r="D51">
        <v>26.1</v>
      </c>
      <c r="E51" t="s">
        <v>227</v>
      </c>
      <c r="F51">
        <v>38.9</v>
      </c>
      <c r="G51" t="s">
        <v>277</v>
      </c>
      <c r="H51">
        <v>24.5</v>
      </c>
      <c r="I51" t="s">
        <v>330</v>
      </c>
      <c r="J51" t="str">
        <f t="shared" si="0"/>
        <v>(27.2, 29.7)</v>
      </c>
      <c r="K51" s="11">
        <f t="shared" si="1"/>
        <v>27.2</v>
      </c>
      <c r="L51" s="11">
        <f t="shared" si="2"/>
        <v>29.7</v>
      </c>
      <c r="M51" s="11">
        <f ca="1">IF('Grid Map'!$U$36=$P$1,INDEX($B$3:$I$55,ROW()-ROW($A$2),$M$1),IFERROR(RAND()*(L51-K51)+K51,"No data available*"))</f>
        <v>28.5</v>
      </c>
    </row>
    <row r="52" spans="1:13" x14ac:dyDescent="0.45">
      <c r="A52" t="s">
        <v>87</v>
      </c>
      <c r="B52">
        <v>27.3</v>
      </c>
      <c r="C52" t="s">
        <v>173</v>
      </c>
      <c r="D52">
        <v>27.8</v>
      </c>
      <c r="E52" t="s">
        <v>228</v>
      </c>
      <c r="F52">
        <v>35.700000000000003</v>
      </c>
      <c r="G52" t="s">
        <v>278</v>
      </c>
      <c r="H52">
        <v>31.8</v>
      </c>
      <c r="I52" t="s">
        <v>331</v>
      </c>
      <c r="J52" t="str">
        <f t="shared" si="0"/>
        <v>(26.0, 28.5)</v>
      </c>
      <c r="K52" s="11">
        <f t="shared" si="1"/>
        <v>26</v>
      </c>
      <c r="L52" s="11">
        <f t="shared" si="2"/>
        <v>28.5</v>
      </c>
      <c r="M52" s="11">
        <f ca="1">IF('Grid Map'!$U$36=$P$1,INDEX($B$3:$I$55,ROW()-ROW($A$2),$M$1),IFERROR(RAND()*(L52-K52)+K52,"No data available*"))</f>
        <v>27.3</v>
      </c>
    </row>
    <row r="53" spans="1:13" x14ac:dyDescent="0.45">
      <c r="A53" t="s">
        <v>118</v>
      </c>
      <c r="B53">
        <v>35.700000000000003</v>
      </c>
      <c r="C53" t="s">
        <v>174</v>
      </c>
      <c r="D53">
        <v>34.700000000000003</v>
      </c>
      <c r="E53" t="s">
        <v>229</v>
      </c>
      <c r="F53">
        <v>40.9</v>
      </c>
      <c r="G53" t="s">
        <v>279</v>
      </c>
      <c r="H53">
        <v>37.1</v>
      </c>
      <c r="I53" t="s">
        <v>332</v>
      </c>
      <c r="J53" t="str">
        <f t="shared" si="0"/>
        <v>(34.2, 37.2)</v>
      </c>
      <c r="K53" s="11">
        <f t="shared" si="1"/>
        <v>34.200000000000003</v>
      </c>
      <c r="L53" s="11">
        <f t="shared" si="2"/>
        <v>37.200000000000003</v>
      </c>
      <c r="M53" s="11">
        <f ca="1">IF('Grid Map'!$U$36=$P$1,INDEX($B$3:$I$55,ROW()-ROW($A$2),$M$1),IFERROR(RAND()*(L53-K53)+K53,"No data available*"))</f>
        <v>35.700000000000003</v>
      </c>
    </row>
    <row r="54" spans="1:13" x14ac:dyDescent="0.45">
      <c r="A54" t="s">
        <v>90</v>
      </c>
      <c r="B54">
        <v>31.2</v>
      </c>
      <c r="C54" t="s">
        <v>175</v>
      </c>
      <c r="D54">
        <v>29.6</v>
      </c>
      <c r="E54" t="s">
        <v>230</v>
      </c>
      <c r="F54">
        <v>38.799999999999997</v>
      </c>
      <c r="G54" t="s">
        <v>280</v>
      </c>
      <c r="H54">
        <v>33.9</v>
      </c>
      <c r="I54" t="s">
        <v>333</v>
      </c>
      <c r="J54" t="str">
        <f t="shared" si="0"/>
        <v>(29.6, 32.8)</v>
      </c>
      <c r="K54" s="11">
        <f t="shared" si="1"/>
        <v>29.6</v>
      </c>
      <c r="L54" s="11">
        <f t="shared" si="2"/>
        <v>32.799999999999997</v>
      </c>
      <c r="M54" s="11">
        <f ca="1">IF('Grid Map'!$U$36=$P$1,INDEX($B$3:$I$55,ROW()-ROW($A$2),$M$1),IFERROR(RAND()*(L54-K54)+K54,"No data available*"))</f>
        <v>31.2</v>
      </c>
    </row>
    <row r="55" spans="1:13" x14ac:dyDescent="0.45">
      <c r="A55" t="s">
        <v>92</v>
      </c>
      <c r="B55">
        <v>29.5</v>
      </c>
      <c r="C55" t="s">
        <v>176</v>
      </c>
      <c r="D55">
        <v>26.8</v>
      </c>
      <c r="E55" t="s">
        <v>231</v>
      </c>
      <c r="F55">
        <v>24.3</v>
      </c>
      <c r="G55" t="s">
        <v>281</v>
      </c>
      <c r="H55">
        <v>32.700000000000003</v>
      </c>
      <c r="I55" t="s">
        <v>334</v>
      </c>
      <c r="J55" t="str">
        <f t="shared" si="0"/>
        <v>(27.5, 31.5)</v>
      </c>
      <c r="K55" s="11">
        <f t="shared" si="1"/>
        <v>27.5</v>
      </c>
      <c r="L55" s="11">
        <f t="shared" si="2"/>
        <v>31.5</v>
      </c>
      <c r="M55" s="11">
        <f ca="1">IF('Grid Map'!$U$36=$P$1,INDEX($B$3:$I$55,ROW()-ROW($A$2),$M$1),IFERROR(RAND()*(L55-K55)+K55,"No data available*"))</f>
        <v>29.5</v>
      </c>
    </row>
    <row r="57" spans="1:13" x14ac:dyDescent="0.45">
      <c r="A57" s="3" t="s">
        <v>338</v>
      </c>
      <c r="B57" s="4" t="s">
        <v>337</v>
      </c>
    </row>
  </sheetData>
  <hyperlinks>
    <hyperlink ref="B57" r:id="rId1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FA5D21A-9112-42AD-B9EC-688A6D8FF3F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Grid Map</vt:lpstr>
      <vt:lpstr>Work</vt:lpstr>
      <vt:lpstr>Shape</vt:lpstr>
      <vt:lpstr>Data</vt:lpstr>
      <vt:lpstr>PrevalenceRange</vt:lpstr>
      <vt:lpstr>RaceList</vt:lpstr>
      <vt:lpstr>StateAbbrev</vt:lpstr>
      <vt:lpstr>UncertaintyList</vt:lpstr>
    </vt:vector>
  </TitlesOfParts>
  <Company>HealthCare Parnters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David Napoli</cp:lastModifiedBy>
  <dcterms:created xsi:type="dcterms:W3CDTF">2015-09-25T14:44:44Z</dcterms:created>
  <dcterms:modified xsi:type="dcterms:W3CDTF">2016-04-30T22:56:28Z</dcterms:modified>
</cp:coreProperties>
</file>