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2 groups (blue-yellow)" sheetId="10" r:id="rId1"/>
    <sheet name="2 groups (blue-grey)" sheetId="7" r:id="rId2"/>
    <sheet name="3 groups" sheetId="8" r:id="rId3"/>
    <sheet name="4 groups" sheetId="4" r:id="rId4"/>
    <sheet name="5 groups" sheetId="11" r:id="rId5"/>
    <sheet name="DATA" sheetId="9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1" i="11" l="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V4" i="11"/>
  <c r="V3" i="11"/>
  <c r="V2" i="11"/>
  <c r="V1" i="11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V1" i="4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V1" i="8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" i="7"/>
  <c r="V2" i="7"/>
  <c r="V1" i="7"/>
  <c r="V2" i="10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1" i="10"/>
  <c r="Y5" i="11"/>
  <c r="Y4" i="11"/>
  <c r="Y3" i="11"/>
  <c r="Y2" i="11"/>
  <c r="Y2" i="8"/>
  <c r="J11" i="11"/>
  <c r="E11" i="11"/>
  <c r="B11" i="11"/>
  <c r="I10" i="11"/>
  <c r="H10" i="11"/>
  <c r="G10" i="11"/>
  <c r="F10" i="11"/>
  <c r="E10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B8" i="11"/>
  <c r="L7" i="11"/>
  <c r="K7" i="11"/>
  <c r="J7" i="11"/>
  <c r="I7" i="11"/>
  <c r="H7" i="11"/>
  <c r="G7" i="11"/>
  <c r="F7" i="11"/>
  <c r="E7" i="11"/>
  <c r="D7" i="11"/>
  <c r="C7" i="11"/>
  <c r="B7" i="11"/>
  <c r="K6" i="11"/>
  <c r="J6" i="11"/>
  <c r="H6" i="11"/>
  <c r="G6" i="11"/>
  <c r="F6" i="11"/>
  <c r="E6" i="11"/>
  <c r="D6" i="11"/>
  <c r="C6" i="11"/>
  <c r="B6" i="11"/>
  <c r="L5" i="11"/>
  <c r="K5" i="11"/>
  <c r="G5" i="11"/>
  <c r="L4" i="11"/>
  <c r="B4" i="11"/>
  <c r="Y3" i="8"/>
  <c r="Y2" i="10"/>
  <c r="J11" i="10"/>
  <c r="E11" i="10"/>
  <c r="B11" i="10"/>
  <c r="I10" i="10"/>
  <c r="H10" i="10"/>
  <c r="G10" i="10"/>
  <c r="F10" i="10"/>
  <c r="E10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B8" i="10"/>
  <c r="L7" i="10"/>
  <c r="K7" i="10"/>
  <c r="J7" i="10"/>
  <c r="I7" i="10"/>
  <c r="H7" i="10"/>
  <c r="G7" i="10"/>
  <c r="F7" i="10"/>
  <c r="E7" i="10"/>
  <c r="D7" i="10"/>
  <c r="C7" i="10"/>
  <c r="B7" i="10"/>
  <c r="K6" i="10"/>
  <c r="J6" i="10"/>
  <c r="H6" i="10"/>
  <c r="G6" i="10"/>
  <c r="F6" i="10"/>
  <c r="E6" i="10"/>
  <c r="D6" i="10"/>
  <c r="C6" i="10"/>
  <c r="B6" i="10"/>
  <c r="L5" i="10"/>
  <c r="K5" i="10"/>
  <c r="G5" i="10"/>
  <c r="L4" i="10"/>
  <c r="B4" i="10"/>
  <c r="J11" i="8"/>
  <c r="E11" i="8"/>
  <c r="B11" i="8"/>
  <c r="I10" i="8"/>
  <c r="H10" i="8"/>
  <c r="G10" i="8"/>
  <c r="F10" i="8"/>
  <c r="E10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B8" i="8"/>
  <c r="L7" i="8"/>
  <c r="K7" i="8"/>
  <c r="J7" i="8"/>
  <c r="I7" i="8"/>
  <c r="H7" i="8"/>
  <c r="G7" i="8"/>
  <c r="F7" i="8"/>
  <c r="E7" i="8"/>
  <c r="D7" i="8"/>
  <c r="C7" i="8"/>
  <c r="B7" i="8"/>
  <c r="K6" i="8"/>
  <c r="J6" i="8"/>
  <c r="H6" i="8"/>
  <c r="G6" i="8"/>
  <c r="F6" i="8"/>
  <c r="E6" i="8"/>
  <c r="D6" i="8"/>
  <c r="C6" i="8"/>
  <c r="B6" i="8"/>
  <c r="L5" i="8"/>
  <c r="K5" i="8"/>
  <c r="G5" i="8"/>
  <c r="L4" i="8"/>
  <c r="B4" i="8"/>
  <c r="Y2" i="7"/>
  <c r="J11" i="7"/>
  <c r="E11" i="7"/>
  <c r="B11" i="7"/>
  <c r="I10" i="7"/>
  <c r="H10" i="7"/>
  <c r="G10" i="7"/>
  <c r="F10" i="7"/>
  <c r="E10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K6" i="7"/>
  <c r="J6" i="7"/>
  <c r="H6" i="7"/>
  <c r="G6" i="7"/>
  <c r="F6" i="7"/>
  <c r="E6" i="7"/>
  <c r="D6" i="7"/>
  <c r="C6" i="7"/>
  <c r="B6" i="7"/>
  <c r="L5" i="7"/>
  <c r="K5" i="7"/>
  <c r="G5" i="7"/>
  <c r="L4" i="7"/>
  <c r="B4" i="7"/>
  <c r="L4" i="4"/>
  <c r="L5" i="4"/>
  <c r="K8" i="4"/>
  <c r="K7" i="4"/>
  <c r="K6" i="4"/>
  <c r="K5" i="4"/>
  <c r="J9" i="4"/>
  <c r="J8" i="4"/>
  <c r="J7" i="4"/>
  <c r="J6" i="4"/>
  <c r="J11" i="4"/>
  <c r="I10" i="4"/>
  <c r="I9" i="4"/>
  <c r="I8" i="4"/>
  <c r="I7" i="4"/>
  <c r="H10" i="4"/>
  <c r="H9" i="4"/>
  <c r="H8" i="4"/>
  <c r="H7" i="4"/>
  <c r="H6" i="4"/>
  <c r="G10" i="4"/>
  <c r="G9" i="4"/>
  <c r="G8" i="4"/>
  <c r="G7" i="4"/>
  <c r="G5" i="4"/>
  <c r="F10" i="4"/>
  <c r="F8" i="4"/>
  <c r="F7" i="4"/>
  <c r="F6" i="4"/>
  <c r="E11" i="4"/>
  <c r="E10" i="4"/>
  <c r="E9" i="4"/>
  <c r="E8" i="4"/>
  <c r="E7" i="4"/>
  <c r="E6" i="4"/>
  <c r="D9" i="4"/>
  <c r="D7" i="4"/>
  <c r="L7" i="4"/>
  <c r="D6" i="4"/>
  <c r="C8" i="4"/>
  <c r="C7" i="4"/>
  <c r="B7" i="4"/>
  <c r="B6" i="4"/>
  <c r="B4" i="4"/>
  <c r="B8" i="4"/>
  <c r="B11" i="4"/>
  <c r="C9" i="4"/>
  <c r="D8" i="4"/>
  <c r="G6" i="4"/>
  <c r="C6" i="4"/>
  <c r="F9" i="4"/>
  <c r="Y4" i="4"/>
  <c r="Y3" i="4"/>
  <c r="Y2" i="4"/>
</calcChain>
</file>

<file path=xl/sharedStrings.xml><?xml version="1.0" encoding="utf-8"?>
<sst xmlns="http://schemas.openxmlformats.org/spreadsheetml/2006/main" count="346" uniqueCount="77">
  <si>
    <t>Title of the Map Goes Here</t>
  </si>
  <si>
    <t>Group one</t>
  </si>
  <si>
    <t>Group two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</si>
  <si>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</si>
  <si>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</si>
  <si>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</si>
  <si>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</si>
  <si>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</si>
  <si>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</si>
  <si>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</si>
  <si>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</si>
  <si>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</si>
  <si>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</si>
  <si>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</si>
  <si>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</si>
  <si>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</si>
  <si>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</si>
  <si>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</si>
  <si>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</si>
  <si>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</si>
  <si>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</si>
  <si>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</si>
  <si>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</si>
  <si>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</si>
  <si>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</si>
  <si>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</si>
  <si>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</si>
  <si>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</si>
  <si>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</si>
  <si>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</si>
  <si>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</si>
  <si>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</si>
  <si>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</si>
  <si>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</si>
  <si>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</si>
  <si>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</si>
  <si>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</si>
  <si>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</si>
  <si>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</si>
  <si>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</si>
  <si>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</si>
  <si>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</si>
  <si>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</si>
  <si>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</si>
  <si>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</si>
  <si>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</si>
  <si>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</si>
  <si>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</si>
  <si>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</si>
  <si>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</si>
  <si>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</si>
  <si>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</si>
  <si>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</si>
  <si>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</si>
  <si>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Median</t>
  </si>
  <si>
    <t>Population</t>
  </si>
  <si>
    <t>Poverty Rate</t>
  </si>
  <si>
    <t>#People</t>
  </si>
  <si>
    <t>Supplemental</t>
  </si>
  <si>
    <t>Lowest Quartile</t>
  </si>
  <si>
    <t>2nd Quartile</t>
  </si>
  <si>
    <t>3rd Quartile</t>
  </si>
  <si>
    <t>Highest Quartile</t>
  </si>
  <si>
    <t>2nd  Quartile</t>
  </si>
  <si>
    <t>3rd   Quartile</t>
  </si>
  <si>
    <t>Bottom Third</t>
  </si>
  <si>
    <t>Middle Third</t>
  </si>
  <si>
    <t>Top Third</t>
  </si>
  <si>
    <t>Lowest Quintile</t>
  </si>
  <si>
    <t>2nd Quintile</t>
  </si>
  <si>
    <t>3rd Quintile</t>
  </si>
  <si>
    <t>4th Quintile</t>
  </si>
  <si>
    <t>Highest Quintile</t>
  </si>
  <si>
    <t>2nd  Quintile</t>
  </si>
  <si>
    <t>3rd   Quintile</t>
  </si>
  <si>
    <t>4th   Quintile</t>
  </si>
  <si>
    <t>Highest  Quintile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</si>
</sst>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(* #,##0.00_);_(* \(#,##0.00\);_(* &quot;-&quot;??_);_(@_)"/>
    <numFmt numFmtId="164" formatCode="_(* #,##0_);_(* \(#,##0\);_(* &quot;-&quot;??_);_(@_)"/>
    <numFmt numFmtId="165" formatCode="\A\K"/>
    <numFmt numFmtId="166" formatCode="\H\I"/>
    <numFmt numFmtId="167" formatCode="\W\A"/>
    <numFmt numFmtId="168" formatCode="\O\R"/>
    <numFmt numFmtId="169" formatCode="\C\A"/>
    <numFmt numFmtId="170" formatCode="\R\I"/>
    <numFmt numFmtId="171" formatCode="\I\D"/>
    <numFmt numFmtId="172" formatCode="\N\V"/>
    <numFmt numFmtId="173" formatCode="\U\T"/>
    <numFmt numFmtId="174" formatCode="\A\Z"/>
    <numFmt numFmtId="175" formatCode="\M\T"/>
    <numFmt numFmtId="176" formatCode="\W\Y"/>
    <numFmt numFmtId="177" formatCode="\C\O"/>
    <numFmt numFmtId="178" formatCode="\N\M"/>
    <numFmt numFmtId="179" formatCode="\N\D"/>
    <numFmt numFmtId="180" formatCode="\S\D"/>
    <numFmt numFmtId="181" formatCode="\N\E"/>
    <numFmt numFmtId="182" formatCode="\K\S"/>
    <numFmt numFmtId="183" formatCode="\O\K"/>
    <numFmt numFmtId="184" formatCode="\T\X"/>
    <numFmt numFmtId="185" formatCode="\M\N"/>
    <numFmt numFmtId="186" formatCode="\I\A"/>
    <numFmt numFmtId="187" formatCode="\M\O"/>
    <numFmt numFmtId="188" formatCode="\A\R"/>
    <numFmt numFmtId="189" formatCode="\L\A"/>
    <numFmt numFmtId="190" formatCode="\W\I"/>
    <numFmt numFmtId="191" formatCode="\I\L"/>
    <numFmt numFmtId="192" formatCode="\I\N"/>
    <numFmt numFmtId="193" formatCode="\K\Y"/>
    <numFmt numFmtId="194" formatCode="\T\N"/>
    <numFmt numFmtId="195" formatCode="\M\S"/>
    <numFmt numFmtId="196" formatCode="\M\I"/>
    <numFmt numFmtId="197" formatCode="\O\H"/>
    <numFmt numFmtId="198" formatCode="\W\V"/>
    <numFmt numFmtId="199" formatCode="\N\C"/>
    <numFmt numFmtId="200" formatCode="\A\L"/>
    <numFmt numFmtId="201" formatCode="\P\A"/>
    <numFmt numFmtId="202" formatCode="\V\A"/>
    <numFmt numFmtId="203" formatCode="\S\C"/>
    <numFmt numFmtId="204" formatCode="\G\A"/>
    <numFmt numFmtId="205" formatCode="\N\Y"/>
    <numFmt numFmtId="206" formatCode="\N\J"/>
    <numFmt numFmtId="207" formatCode="\M\D"/>
    <numFmt numFmtId="208" formatCode="\D\C"/>
    <numFmt numFmtId="209" formatCode="\F\L"/>
    <numFmt numFmtId="210" formatCode="\V\T"/>
    <numFmt numFmtId="211" formatCode="\M\A"/>
    <numFmt numFmtId="212" formatCode="\C\T"/>
    <numFmt numFmtId="213" formatCode="\D\E"/>
    <numFmt numFmtId="214" formatCode="\M\E"/>
    <numFmt numFmtId="215" formatCode="\N\H"/>
    <numFmt numFmtId="216" formatCode="0_);\(0\)"/>
  </numFmts>
  <fonts count="10" x14ac:knownFonts="1">
    <font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8"/>
      <color theme="1"/>
      <name val="Lato Regula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2"/>
      <color theme="1"/>
      <name val="Lato Regular"/>
    </font>
    <font>
      <sz val="12"/>
      <color theme="0"/>
      <name val="Lato Regular"/>
    </font>
    <font>
      <sz val="12"/>
      <color theme="1"/>
      <name val="Times"/>
    </font>
    <font>
      <sz val="14"/>
      <color rgb="FF000000"/>
      <name val="Arial"/>
    </font>
    <font>
      <b/>
      <sz val="12"/>
      <color theme="1"/>
      <name val="Gill Sans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008B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3" fontId="7" fillId="0" borderId="0" xfId="0" applyNumberFormat="1" applyFont="1" applyAlignment="1"/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/>
    </xf>
    <xf numFmtId="193" fontId="6" fillId="0" borderId="1" xfId="0" applyNumberFormat="1" applyFont="1" applyFill="1" applyBorder="1" applyAlignment="1">
      <alignment horizontal="center" vertical="center"/>
    </xf>
    <xf numFmtId="194" fontId="5" fillId="0" borderId="1" xfId="0" applyNumberFormat="1" applyFont="1" applyFill="1" applyBorder="1" applyAlignment="1">
      <alignment horizontal="center" vertical="center"/>
    </xf>
    <xf numFmtId="195" fontId="6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Fill="1" applyBorder="1" applyAlignment="1">
      <alignment horizontal="center" vertical="center"/>
    </xf>
    <xf numFmtId="197" fontId="5" fillId="0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Fill="1" applyBorder="1" applyAlignment="1">
      <alignment horizontal="center" vertical="center"/>
    </xf>
    <xf numFmtId="199" fontId="5" fillId="0" borderId="1" xfId="0" applyNumberFormat="1" applyFont="1" applyFill="1" applyBorder="1" applyAlignment="1">
      <alignment horizontal="center" vertical="center"/>
    </xf>
    <xf numFmtId="200" fontId="6" fillId="0" borderId="1" xfId="0" applyNumberFormat="1" applyFont="1" applyFill="1" applyBorder="1" applyAlignment="1">
      <alignment horizontal="center" vertical="center"/>
    </xf>
    <xf numFmtId="201" fontId="6" fillId="0" borderId="1" xfId="0" applyNumberFormat="1" applyFont="1" applyFill="1" applyBorder="1" applyAlignment="1">
      <alignment horizontal="center" vertical="center"/>
    </xf>
    <xf numFmtId="202" fontId="6" fillId="0" borderId="1" xfId="0" applyNumberFormat="1" applyFont="1" applyFill="1" applyBorder="1" applyAlignment="1">
      <alignment horizontal="center" vertical="center"/>
    </xf>
    <xf numFmtId="203" fontId="5" fillId="0" borderId="1" xfId="0" applyNumberFormat="1" applyFont="1" applyFill="1" applyBorder="1" applyAlignment="1">
      <alignment horizontal="center" vertical="center"/>
    </xf>
    <xf numFmtId="204" fontId="5" fillId="0" borderId="1" xfId="0" applyNumberFormat="1" applyFont="1" applyFill="1" applyBorder="1" applyAlignment="1">
      <alignment horizontal="center" vertical="center"/>
    </xf>
    <xf numFmtId="205" fontId="5" fillId="0" borderId="1" xfId="0" applyNumberFormat="1" applyFont="1" applyFill="1" applyBorder="1" applyAlignment="1">
      <alignment horizontal="center" vertical="center"/>
    </xf>
    <xf numFmtId="206" fontId="6" fillId="0" borderId="1" xfId="0" applyNumberFormat="1" applyFont="1" applyFill="1" applyBorder="1" applyAlignment="1">
      <alignment horizontal="center" vertical="center"/>
    </xf>
    <xf numFmtId="207" fontId="6" fillId="0" borderId="1" xfId="0" applyNumberFormat="1" applyFont="1" applyFill="1" applyBorder="1" applyAlignment="1">
      <alignment horizontal="center" vertical="center"/>
    </xf>
    <xf numFmtId="208" fontId="6" fillId="0" borderId="1" xfId="0" applyNumberFormat="1" applyFont="1" applyFill="1" applyBorder="1" applyAlignment="1">
      <alignment horizontal="center" vertical="center"/>
    </xf>
    <xf numFmtId="209" fontId="5" fillId="0" borderId="1" xfId="0" applyNumberFormat="1" applyFont="1" applyFill="1" applyBorder="1" applyAlignment="1">
      <alignment horizontal="center" vertical="center"/>
    </xf>
    <xf numFmtId="210" fontId="5" fillId="0" borderId="1" xfId="0" applyNumberFormat="1" applyFont="1" applyFill="1" applyBorder="1" applyAlignment="1">
      <alignment horizontal="center" vertical="center"/>
    </xf>
    <xf numFmtId="211" fontId="5" fillId="0" borderId="1" xfId="0" applyNumberFormat="1" applyFont="1" applyFill="1" applyBorder="1" applyAlignment="1">
      <alignment horizontal="center" vertical="center"/>
    </xf>
    <xf numFmtId="212" fontId="6" fillId="0" borderId="1" xfId="0" applyNumberFormat="1" applyFont="1" applyFill="1" applyBorder="1" applyAlignment="1">
      <alignment horizontal="center" vertical="center"/>
    </xf>
    <xf numFmtId="213" fontId="5" fillId="0" borderId="1" xfId="0" applyNumberFormat="1" applyFont="1" applyFill="1" applyBorder="1" applyAlignment="1">
      <alignment horizontal="center" vertical="center"/>
    </xf>
    <xf numFmtId="214" fontId="5" fillId="0" borderId="1" xfId="0" applyNumberFormat="1" applyFont="1" applyFill="1" applyBorder="1" applyAlignment="1">
      <alignment horizontal="center" vertical="center"/>
    </xf>
    <xf numFmtId="215" fontId="5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0" fontId="8" fillId="0" borderId="0" xfId="0" applyNumberFormat="1" applyFont="1"/>
    <xf numFmtId="3" fontId="8" fillId="0" borderId="0" xfId="0" applyNumberFormat="1" applyFont="1"/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5" fillId="0" borderId="0" xfId="7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216" fontId="5" fillId="7" borderId="0" xfId="7" applyNumberFormat="1" applyFont="1" applyFill="1" applyBorder="1" applyAlignment="1">
      <alignment vertical="center"/>
    </xf>
    <xf numFmtId="164" fontId="5" fillId="7" borderId="0" xfId="7" applyNumberFormat="1" applyFont="1" applyFill="1" applyBorder="1" applyAlignment="1">
      <alignment vertical="center"/>
    </xf>
    <xf numFmtId="164" fontId="5" fillId="7" borderId="0" xfId="7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right" vertical="center"/>
    </xf>
    <xf numFmtId="0" fontId="5" fillId="9" borderId="0" xfId="0" applyFont="1" applyFill="1" applyBorder="1" applyAlignment="1">
      <alignment vertical="center"/>
    </xf>
    <xf numFmtId="1" fontId="5" fillId="7" borderId="0" xfId="7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1" fontId="5" fillId="7" borderId="0" xfId="0" applyNumberFormat="1" applyFont="1" applyFill="1" applyBorder="1" applyAlignment="1">
      <alignment horizontal="right" vertical="center"/>
    </xf>
    <xf numFmtId="0" fontId="9" fillId="7" borderId="0" xfId="0" applyFont="1" applyFill="1"/>
    <xf numFmtId="0" fontId="9" fillId="7" borderId="0" xfId="0" applyFont="1" applyFill="1" applyBorder="1"/>
    <xf numFmtId="0" fontId="5" fillId="0" borderId="0" xfId="0" applyFont="1" applyBorder="1" applyAlignment="1">
      <alignment horizontal="left" vertical="center" wrapText="1"/>
    </xf>
  </cellXfs>
  <cellStyles count="40">
    <cellStyle name="Comma" xfId="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21"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rgb="FFEC008B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2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3" name="TextBox 2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6" name="TextBox 5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1943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3975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355600</xdr:colOff>
      <xdr:row>13</xdr:row>
      <xdr:rowOff>368300</xdr:rowOff>
    </xdr:to>
    <xdr:sp macro="" textlink="">
      <xdr:nvSpPr>
        <xdr:cNvPr id="4" name="TextBox 3"/>
        <xdr:cNvSpPr txBox="1"/>
      </xdr:nvSpPr>
      <xdr:spPr>
        <a:xfrm>
          <a:off x="457200" y="5397500"/>
          <a:ext cx="355600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Lato Regular"/>
              <a:cs typeface="Lato Regular"/>
            </a:rPr>
            <a:t>Source: </a:t>
          </a:r>
        </a:p>
        <a:p>
          <a:r>
            <a:rPr lang="en-US" sz="1100" b="1">
              <a:effectLst/>
              <a:latin typeface="Lato Regular"/>
              <a:cs typeface="Lato Regular"/>
            </a:rPr>
            <a:t>Note</a:t>
          </a:r>
          <a:r>
            <a:rPr lang="en-US" sz="1100">
              <a:effectLst/>
              <a:latin typeface="Lato Regular"/>
              <a:cs typeface="Lato Regular"/>
            </a:rPr>
            <a:t>: </a:t>
          </a:r>
          <a:endParaRPr lang="en-US">
            <a:effectLst/>
            <a:latin typeface="Lato Regular"/>
            <a:cs typeface="Lato 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Urban Institute Powerpoint Template">
  <a:themeElements>
    <a:clrScheme name="Custom 6">
      <a:dk1>
        <a:sysClr val="windowText" lastClr="000000"/>
      </a:dk1>
      <a:lt1>
        <a:sysClr val="window" lastClr="FFFFFF"/>
      </a:lt1>
      <a:dk2>
        <a:srgbClr val="0096D2"/>
      </a:dk2>
      <a:lt2>
        <a:srgbClr val="CECFCE"/>
      </a:lt2>
      <a:accent1>
        <a:srgbClr val="0096D2"/>
      </a:accent1>
      <a:accent2>
        <a:srgbClr val="9FC7DE"/>
      </a:accent2>
      <a:accent3>
        <a:srgbClr val="153D66"/>
      </a:accent3>
      <a:accent4>
        <a:srgbClr val="828381"/>
      </a:accent4>
      <a:accent5>
        <a:srgbClr val="B1B3B1"/>
      </a:accent5>
      <a:accent6>
        <a:srgbClr val="F0BA1B"/>
      </a:accent6>
      <a:hlink>
        <a:srgbClr val="3091C4"/>
      </a:hlink>
      <a:folHlink>
        <a:srgbClr val="FAB156"/>
      </a:folHlink>
    </a:clrScheme>
    <a:fontScheme name="Urban Pop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4_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4_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4_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tabSelected="1" workbookViewId="0"/>
  </sheetViews>
  <sheetFormatPr baseColWidth="10" defaultRowHeight="16" x14ac:dyDescent="0"/>
  <cols>
    <col min="1" max="20" width="6" style="70" customWidth="1"/>
    <col min="21" max="21" width="10.83203125" style="70"/>
    <col min="22" max="22" width="11.5" style="70" bestFit="1" customWidth="1"/>
    <col min="23" max="24" width="10.83203125" style="70"/>
    <col min="25" max="25" width="11.33203125" style="70" bestFit="1" customWidth="1"/>
    <col min="26" max="16384" width="10.83203125" style="70"/>
  </cols>
  <sheetData>
    <row r="1" spans="2:26" s="63" customFormat="1" ht="44" customHeight="1">
      <c r="B1" s="3" t="s">
        <v>0</v>
      </c>
      <c r="U1" s="64" t="s">
        <v>3</v>
      </c>
      <c r="V1" s="65">
        <f>VLOOKUP(U1,DATA!$A$3:$F$53,6,0)</f>
        <v>4833722</v>
      </c>
      <c r="W1" s="66"/>
      <c r="X1" s="2"/>
    </row>
    <row r="2" spans="2:26" s="63" customFormat="1" ht="20" customHeight="1">
      <c r="B2" s="61"/>
      <c r="C2" s="63" t="s">
        <v>1</v>
      </c>
      <c r="F2" s="67"/>
      <c r="G2" s="63" t="s">
        <v>2</v>
      </c>
      <c r="J2" s="68"/>
      <c r="U2" s="64" t="s">
        <v>4</v>
      </c>
      <c r="V2" s="65">
        <f>VLOOKUP(U2,DATA!$A$3:$F$53,6,0)</f>
        <v>735132</v>
      </c>
      <c r="W2" s="66"/>
      <c r="X2" s="75" t="s">
        <v>54</v>
      </c>
      <c r="Y2" s="78">
        <f>MEDIAN(V1:V51)</f>
        <v>4395295</v>
      </c>
    </row>
    <row r="3" spans="2:26" ht="21" customHeight="1" thickBot="1">
      <c r="U3" s="64" t="s">
        <v>5</v>
      </c>
      <c r="V3" s="65">
        <f>VLOOKUP(U3,DATA!$A$3:$F$53,6,0)</f>
        <v>6626624</v>
      </c>
      <c r="W3" s="66"/>
      <c r="X3" s="2"/>
      <c r="Y3" s="69"/>
    </row>
    <row r="4" spans="2:26" s="2" customFormat="1" ht="36" customHeight="1" thickTop="1" thickBot="1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4" t="s">
        <v>6</v>
      </c>
      <c r="V4" s="65">
        <f>VLOOKUP(U4,DATA!$A$3:$F$53,6,0)</f>
        <v>2959373</v>
      </c>
      <c r="W4" s="66"/>
      <c r="Y4" s="69"/>
    </row>
    <row r="5" spans="2:26" s="2" customFormat="1" ht="36" customHeight="1" thickTop="1" thickBot="1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4" t="s">
        <v>7</v>
      </c>
      <c r="V5" s="65">
        <f>VLOOKUP(U5,DATA!$A$3:$F$53,6,0)</f>
        <v>38332521</v>
      </c>
      <c r="W5" s="66"/>
    </row>
    <row r="6" spans="2:26" s="2" customFormat="1" ht="36" customHeight="1" thickTop="1" thickBot="1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4" t="s">
        <v>8</v>
      </c>
      <c r="V6" s="65">
        <f>VLOOKUP(U6,DATA!$A$3:$F$53,6,0)</f>
        <v>5268367</v>
      </c>
      <c r="W6" s="66"/>
    </row>
    <row r="7" spans="2:26" s="2" customFormat="1" ht="36" customHeight="1" thickTop="1" thickBot="1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4" t="s">
        <v>9</v>
      </c>
      <c r="V7" s="65">
        <f>VLOOKUP(U7,DATA!$A$3:$F$53,6,0)</f>
        <v>3596080</v>
      </c>
      <c r="W7" s="66"/>
    </row>
    <row r="8" spans="2:26" s="2" customFormat="1" ht="36" customHeight="1" thickTop="1" thickBot="1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4" t="s">
        <v>10</v>
      </c>
      <c r="V8" s="65">
        <f>VLOOKUP(U8,DATA!$A$3:$F$53,6,0)</f>
        <v>925749</v>
      </c>
      <c r="W8" s="66"/>
    </row>
    <row r="9" spans="2:26" s="2" customFormat="1" ht="36" customHeight="1" thickTop="1" thickBot="1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4" t="s">
        <v>11</v>
      </c>
      <c r="V9" s="65">
        <f>VLOOKUP(U9,DATA!$A$3:$F$53,6,0)</f>
        <v>646449</v>
      </c>
      <c r="W9" s="66"/>
      <c r="X9" s="70"/>
      <c r="Y9" s="70"/>
      <c r="Z9" s="70"/>
    </row>
    <row r="10" spans="2:26" s="2" customFormat="1" ht="36" customHeight="1" thickTop="1" thickBot="1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4" t="s">
        <v>12</v>
      </c>
      <c r="V10" s="65">
        <f>VLOOKUP(U10,DATA!$A$3:$F$53,6,0)</f>
        <v>19552860</v>
      </c>
      <c r="W10" s="66"/>
      <c r="X10" s="70"/>
      <c r="Y10" s="70"/>
      <c r="Z10" s="70"/>
    </row>
    <row r="11" spans="2:26" ht="36" customHeight="1" thickTop="1" thickBot="1">
      <c r="B11" s="8">
        <f>V12</f>
        <v>1404054</v>
      </c>
      <c r="C11" s="71"/>
      <c r="D11" s="71"/>
      <c r="E11" s="26">
        <f>V44</f>
        <v>26448193</v>
      </c>
      <c r="F11" s="71"/>
      <c r="G11" s="71"/>
      <c r="H11" s="71"/>
      <c r="I11" s="71"/>
      <c r="J11" s="51">
        <f>V10</f>
        <v>19552860</v>
      </c>
      <c r="K11" s="71"/>
      <c r="L11" s="71"/>
      <c r="U11" s="64" t="s">
        <v>13</v>
      </c>
      <c r="V11" s="65">
        <f>VLOOKUP(U11,DATA!$A$3:$F$53,6,0)</f>
        <v>9992167</v>
      </c>
      <c r="W11" s="66"/>
    </row>
    <row r="12" spans="2:26" ht="36" customHeight="1" thickTop="1">
      <c r="U12" s="64" t="s">
        <v>14</v>
      </c>
      <c r="V12" s="65">
        <f>VLOOKUP(U12,DATA!$A$3:$F$53,6,0)</f>
        <v>1404054</v>
      </c>
      <c r="W12" s="66"/>
    </row>
    <row r="13" spans="2:26" ht="36" customHeight="1">
      <c r="U13" s="64" t="s">
        <v>15</v>
      </c>
      <c r="V13" s="65">
        <f>VLOOKUP(U13,DATA!$A$3:$F$53,6,0)</f>
        <v>1612136</v>
      </c>
      <c r="W13" s="66"/>
    </row>
    <row r="14" spans="2:26" ht="36" customHeight="1">
      <c r="U14" s="64" t="s">
        <v>16</v>
      </c>
      <c r="V14" s="65">
        <f>VLOOKUP(U14,DATA!$A$3:$F$53,6,0)</f>
        <v>12882135</v>
      </c>
      <c r="W14" s="66"/>
    </row>
    <row r="15" spans="2:26" ht="36" customHeight="1">
      <c r="U15" s="64" t="s">
        <v>17</v>
      </c>
      <c r="V15" s="65">
        <f>VLOOKUP(U15,DATA!$A$3:$F$53,6,0)</f>
        <v>6570902</v>
      </c>
      <c r="W15" s="66"/>
    </row>
    <row r="16" spans="2:26" ht="36" customHeight="1">
      <c r="U16" s="64" t="s">
        <v>18</v>
      </c>
      <c r="V16" s="65">
        <f>VLOOKUP(U16,DATA!$A$3:$F$53,6,0)</f>
        <v>3090416</v>
      </c>
      <c r="W16" s="66"/>
    </row>
    <row r="17" spans="21:23" ht="36" customHeight="1">
      <c r="U17" s="64" t="s">
        <v>19</v>
      </c>
      <c r="V17" s="65">
        <f>VLOOKUP(U17,DATA!$A$3:$F$53,6,0)</f>
        <v>2893957</v>
      </c>
      <c r="W17" s="66"/>
    </row>
    <row r="18" spans="21:23" ht="36" customHeight="1">
      <c r="U18" s="64" t="s">
        <v>20</v>
      </c>
      <c r="V18" s="65">
        <f>VLOOKUP(U18,DATA!$A$3:$F$53,6,0)</f>
        <v>4395295</v>
      </c>
      <c r="W18" s="66"/>
    </row>
    <row r="19" spans="21:23" ht="36" customHeight="1">
      <c r="U19" s="64" t="s">
        <v>21</v>
      </c>
      <c r="V19" s="65">
        <f>VLOOKUP(U19,DATA!$A$3:$F$53,6,0)</f>
        <v>4625470</v>
      </c>
      <c r="W19" s="66"/>
    </row>
    <row r="20" spans="21:23">
      <c r="U20" s="64" t="s">
        <v>22</v>
      </c>
      <c r="V20" s="65">
        <f>VLOOKUP(U20,DATA!$A$3:$F$53,6,0)</f>
        <v>1328302</v>
      </c>
      <c r="W20" s="66"/>
    </row>
    <row r="21" spans="21:23">
      <c r="U21" s="64" t="s">
        <v>23</v>
      </c>
      <c r="V21" s="65">
        <f>VLOOKUP(U21,DATA!$A$3:$F$53,6,0)</f>
        <v>5928814</v>
      </c>
      <c r="W21" s="66"/>
    </row>
    <row r="22" spans="21:23">
      <c r="U22" s="64" t="s">
        <v>24</v>
      </c>
      <c r="V22" s="65">
        <f>VLOOKUP(U22,DATA!$A$3:$F$53,6,0)</f>
        <v>6692824</v>
      </c>
      <c r="W22" s="66"/>
    </row>
    <row r="23" spans="21:23">
      <c r="U23" s="64" t="s">
        <v>25</v>
      </c>
      <c r="V23" s="65">
        <f>VLOOKUP(U23,DATA!$A$3:$F$53,6,0)</f>
        <v>9895622</v>
      </c>
      <c r="W23" s="66"/>
    </row>
    <row r="24" spans="21:23">
      <c r="U24" s="64" t="s">
        <v>26</v>
      </c>
      <c r="V24" s="65">
        <f>VLOOKUP(U24,DATA!$A$3:$F$53,6,0)</f>
        <v>5420380</v>
      </c>
      <c r="W24" s="66"/>
    </row>
    <row r="25" spans="21:23">
      <c r="U25" s="64" t="s">
        <v>27</v>
      </c>
      <c r="V25" s="65">
        <f>VLOOKUP(U25,DATA!$A$3:$F$53,6,0)</f>
        <v>2991207</v>
      </c>
      <c r="W25" s="66"/>
    </row>
    <row r="26" spans="21:23">
      <c r="U26" s="64" t="s">
        <v>28</v>
      </c>
      <c r="V26" s="65">
        <f>VLOOKUP(U26,DATA!$A$3:$F$53,6,0)</f>
        <v>6044171</v>
      </c>
      <c r="W26" s="66"/>
    </row>
    <row r="27" spans="21:23">
      <c r="U27" s="64" t="s">
        <v>29</v>
      </c>
      <c r="V27" s="65">
        <f>VLOOKUP(U27,DATA!$A$3:$F$53,6,0)</f>
        <v>1015165</v>
      </c>
      <c r="W27" s="66"/>
    </row>
    <row r="28" spans="21:23">
      <c r="U28" s="64" t="s">
        <v>30</v>
      </c>
      <c r="V28" s="65">
        <f>VLOOKUP(U28,DATA!$A$3:$F$53,6,0)</f>
        <v>1868516</v>
      </c>
      <c r="W28" s="66"/>
    </row>
    <row r="29" spans="21:23">
      <c r="U29" s="64" t="s">
        <v>31</v>
      </c>
      <c r="V29" s="65">
        <f>VLOOKUP(U29,DATA!$A$3:$F$53,6,0)</f>
        <v>2790136</v>
      </c>
      <c r="W29" s="66"/>
    </row>
    <row r="30" spans="21:23">
      <c r="U30" s="64" t="s">
        <v>32</v>
      </c>
      <c r="V30" s="65">
        <f>VLOOKUP(U30,DATA!$A$3:$F$53,6,0)</f>
        <v>1323459</v>
      </c>
      <c r="W30" s="66"/>
    </row>
    <row r="31" spans="21:23">
      <c r="U31" s="64" t="s">
        <v>33</v>
      </c>
      <c r="V31" s="65">
        <f>VLOOKUP(U31,DATA!$A$3:$F$53,6,0)</f>
        <v>8899339</v>
      </c>
      <c r="W31" s="66"/>
    </row>
    <row r="32" spans="21:23">
      <c r="U32" s="64" t="s">
        <v>34</v>
      </c>
      <c r="V32" s="65">
        <f>VLOOKUP(U32,DATA!$A$3:$F$53,6,0)</f>
        <v>2085287</v>
      </c>
      <c r="W32" s="66"/>
    </row>
    <row r="33" spans="21:23">
      <c r="U33" s="64" t="s">
        <v>35</v>
      </c>
      <c r="V33" s="65">
        <f>VLOOKUP(U33,DATA!$A$3:$F$53,6,0)</f>
        <v>19651127</v>
      </c>
      <c r="W33" s="66"/>
    </row>
    <row r="34" spans="21:23">
      <c r="U34" s="64" t="s">
        <v>36</v>
      </c>
      <c r="V34" s="65">
        <f>VLOOKUP(U34,DATA!$A$3:$F$53,6,0)</f>
        <v>9848060</v>
      </c>
      <c r="W34" s="66"/>
    </row>
    <row r="35" spans="21:23">
      <c r="U35" s="64" t="s">
        <v>37</v>
      </c>
      <c r="V35" s="65">
        <f>VLOOKUP(U35,DATA!$A$3:$F$53,6,0)</f>
        <v>723393</v>
      </c>
      <c r="W35" s="66"/>
    </row>
    <row r="36" spans="21:23">
      <c r="U36" s="64" t="s">
        <v>38</v>
      </c>
      <c r="V36" s="65">
        <f>VLOOKUP(U36,DATA!$A$3:$F$53,6,0)</f>
        <v>11570808</v>
      </c>
      <c r="W36" s="66"/>
    </row>
    <row r="37" spans="21:23">
      <c r="U37" s="64" t="s">
        <v>39</v>
      </c>
      <c r="V37" s="65">
        <f>VLOOKUP(U37,DATA!$A$3:$F$53,6,0)</f>
        <v>3850568</v>
      </c>
      <c r="W37" s="66"/>
    </row>
    <row r="38" spans="21:23">
      <c r="U38" s="64" t="s">
        <v>40</v>
      </c>
      <c r="V38" s="65">
        <f>VLOOKUP(U38,DATA!$A$3:$F$53,6,0)</f>
        <v>3930065</v>
      </c>
      <c r="W38" s="66"/>
    </row>
    <row r="39" spans="21:23">
      <c r="U39" s="64" t="s">
        <v>41</v>
      </c>
      <c r="V39" s="65">
        <f>VLOOKUP(U39,DATA!$A$3:$F$53,6,0)</f>
        <v>12773801</v>
      </c>
      <c r="W39" s="66"/>
    </row>
    <row r="40" spans="21:23">
      <c r="U40" s="64" t="s">
        <v>42</v>
      </c>
      <c r="V40" s="65">
        <f>VLOOKUP(U40,DATA!$A$3:$F$53,6,0)</f>
        <v>1051511</v>
      </c>
      <c r="W40" s="66"/>
    </row>
    <row r="41" spans="21:23">
      <c r="U41" s="64" t="s">
        <v>43</v>
      </c>
      <c r="V41" s="65">
        <f>VLOOKUP(U41,DATA!$A$3:$F$53,6,0)</f>
        <v>4774839</v>
      </c>
      <c r="W41" s="66"/>
    </row>
    <row r="42" spans="21:23">
      <c r="U42" s="64" t="s">
        <v>44</v>
      </c>
      <c r="V42" s="65">
        <f>VLOOKUP(U42,DATA!$A$3:$F$53,6,0)</f>
        <v>844877</v>
      </c>
      <c r="W42" s="66"/>
    </row>
    <row r="43" spans="21:23">
      <c r="U43" s="64" t="s">
        <v>45</v>
      </c>
      <c r="V43" s="65">
        <f>VLOOKUP(U43,DATA!$A$3:$F$53,6,0)</f>
        <v>6495978</v>
      </c>
      <c r="W43" s="66"/>
    </row>
    <row r="44" spans="21:23">
      <c r="U44" s="64" t="s">
        <v>46</v>
      </c>
      <c r="V44" s="65">
        <f>VLOOKUP(U44,DATA!$A$3:$F$53,6,0)</f>
        <v>26448193</v>
      </c>
      <c r="W44" s="66"/>
    </row>
    <row r="45" spans="21:23">
      <c r="U45" s="64" t="s">
        <v>47</v>
      </c>
      <c r="V45" s="65">
        <f>VLOOKUP(U45,DATA!$A$3:$F$53,6,0)</f>
        <v>2900872</v>
      </c>
      <c r="W45" s="66"/>
    </row>
    <row r="46" spans="21:23">
      <c r="U46" s="64" t="s">
        <v>48</v>
      </c>
      <c r="V46" s="65">
        <f>VLOOKUP(U46,DATA!$A$3:$F$53,6,0)</f>
        <v>626630</v>
      </c>
      <c r="W46" s="66"/>
    </row>
    <row r="47" spans="21:23">
      <c r="U47" s="64" t="s">
        <v>49</v>
      </c>
      <c r="V47" s="65">
        <f>VLOOKUP(U47,DATA!$A$3:$F$53,6,0)</f>
        <v>8260405</v>
      </c>
      <c r="W47" s="66"/>
    </row>
    <row r="48" spans="21:23">
      <c r="U48" s="64" t="s">
        <v>50</v>
      </c>
      <c r="V48" s="65">
        <f>VLOOKUP(U48,DATA!$A$3:$F$53,6,0)</f>
        <v>6971406</v>
      </c>
      <c r="W48" s="66"/>
    </row>
    <row r="49" spans="21:23">
      <c r="U49" s="64" t="s">
        <v>51</v>
      </c>
      <c r="V49" s="65">
        <f>VLOOKUP(U49,DATA!$A$3:$F$53,6,0)</f>
        <v>1854304</v>
      </c>
      <c r="W49" s="66"/>
    </row>
    <row r="50" spans="21:23">
      <c r="U50" s="64" t="s">
        <v>52</v>
      </c>
      <c r="V50" s="65">
        <f>VLOOKUP(U50,DATA!$A$3:$F$53,6,0)</f>
        <v>5742713</v>
      </c>
      <c r="W50" s="66"/>
    </row>
    <row r="51" spans="21:23">
      <c r="U51" s="64" t="s">
        <v>53</v>
      </c>
      <c r="V51" s="65">
        <f>VLOOKUP(U51,DATA!$A$3:$F$53,6,0)</f>
        <v>582658</v>
      </c>
      <c r="W51" s="66"/>
    </row>
    <row r="52" spans="21:23">
      <c r="U52" s="64"/>
      <c r="V52" s="64"/>
      <c r="W52" s="66"/>
    </row>
  </sheetData>
  <conditionalFormatting sqref="B4:L11">
    <cfRule type="containsBlanks" dxfId="20" priority="1">
      <formula>LEN(TRIM(B4))=0</formula>
    </cfRule>
    <cfRule type="cellIs" dxfId="19" priority="2" operator="lessThanOrEqual">
      <formula>$Y$2</formula>
    </cfRule>
    <cfRule type="cellIs" dxfId="18" priority="3" operator="greater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F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"/>
  <cols>
    <col min="1" max="20" width="6" style="70" customWidth="1"/>
    <col min="21" max="21" width="10.83203125" style="70"/>
    <col min="22" max="22" width="11.5" style="70" bestFit="1" customWidth="1"/>
    <col min="23" max="24" width="10.83203125" style="70"/>
    <col min="25" max="25" width="11.33203125" style="70" bestFit="1" customWidth="1"/>
    <col min="26" max="16384" width="10.83203125" style="70"/>
  </cols>
  <sheetData>
    <row r="1" spans="2:26" s="63" customFormat="1" ht="44" customHeight="1">
      <c r="B1" s="3" t="s">
        <v>0</v>
      </c>
      <c r="U1" s="64" t="s">
        <v>3</v>
      </c>
      <c r="V1" s="65">
        <f>VLOOKUP(U1,DATA!$A$3:$F$53,6,0)</f>
        <v>4833722</v>
      </c>
      <c r="W1" s="66"/>
      <c r="X1" s="2"/>
    </row>
    <row r="2" spans="2:26" s="63" customFormat="1" ht="20" customHeight="1">
      <c r="B2" s="62"/>
      <c r="C2" s="63" t="s">
        <v>1</v>
      </c>
      <c r="F2" s="67"/>
      <c r="G2" s="63" t="s">
        <v>2</v>
      </c>
      <c r="J2" s="68"/>
      <c r="U2" s="64" t="s">
        <v>4</v>
      </c>
      <c r="V2" s="65">
        <f>VLOOKUP(U2,DATA!$A$3:$F$53,6,0)</f>
        <v>735132</v>
      </c>
      <c r="W2" s="66"/>
      <c r="X2" s="75" t="s">
        <v>54</v>
      </c>
      <c r="Y2" s="78">
        <f>MEDIAN(V1:V51)</f>
        <v>4395295</v>
      </c>
    </row>
    <row r="3" spans="2:26" ht="21" customHeight="1" thickBot="1">
      <c r="U3" s="64" t="s">
        <v>5</v>
      </c>
      <c r="V3" s="65">
        <f>VLOOKUP(U3,DATA!$A$3:$F$53,6,0)</f>
        <v>6626624</v>
      </c>
      <c r="W3" s="66"/>
      <c r="X3" s="2"/>
      <c r="Y3" s="69"/>
    </row>
    <row r="4" spans="2:26" s="2" customFormat="1" ht="36" customHeight="1" thickTop="1" thickBot="1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4" t="s">
        <v>6</v>
      </c>
      <c r="V4" s="65">
        <f>VLOOKUP(U4,DATA!$A$3:$F$53,6,0)</f>
        <v>2959373</v>
      </c>
      <c r="W4" s="66"/>
      <c r="Y4" s="69"/>
    </row>
    <row r="5" spans="2:26" s="2" customFormat="1" ht="36" customHeight="1" thickTop="1" thickBot="1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4" t="s">
        <v>7</v>
      </c>
      <c r="V5" s="65">
        <f>VLOOKUP(U5,DATA!$A$3:$F$53,6,0)</f>
        <v>38332521</v>
      </c>
      <c r="W5" s="66"/>
    </row>
    <row r="6" spans="2:26" s="2" customFormat="1" ht="36" customHeight="1" thickTop="1" thickBot="1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4" t="s">
        <v>8</v>
      </c>
      <c r="V6" s="65">
        <f>VLOOKUP(U6,DATA!$A$3:$F$53,6,0)</f>
        <v>5268367</v>
      </c>
      <c r="W6" s="66"/>
    </row>
    <row r="7" spans="2:26" s="2" customFormat="1" ht="36" customHeight="1" thickTop="1" thickBot="1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4" t="s">
        <v>9</v>
      </c>
      <c r="V7" s="65">
        <f>VLOOKUP(U7,DATA!$A$3:$F$53,6,0)</f>
        <v>3596080</v>
      </c>
      <c r="W7" s="66"/>
    </row>
    <row r="8" spans="2:26" s="2" customFormat="1" ht="36" customHeight="1" thickTop="1" thickBot="1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4" t="s">
        <v>10</v>
      </c>
      <c r="V8" s="65">
        <f>VLOOKUP(U8,DATA!$A$3:$F$53,6,0)</f>
        <v>925749</v>
      </c>
      <c r="W8" s="66"/>
    </row>
    <row r="9" spans="2:26" s="2" customFormat="1" ht="36" customHeight="1" thickTop="1" thickBot="1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4" t="s">
        <v>11</v>
      </c>
      <c r="V9" s="65">
        <f>VLOOKUP(U9,DATA!$A$3:$F$53,6,0)</f>
        <v>646449</v>
      </c>
      <c r="W9" s="66"/>
      <c r="X9" s="70"/>
      <c r="Y9" s="70"/>
      <c r="Z9" s="70"/>
    </row>
    <row r="10" spans="2:26" s="2" customFormat="1" ht="36" customHeight="1" thickTop="1" thickBot="1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4" t="s">
        <v>12</v>
      </c>
      <c r="V10" s="65">
        <f>VLOOKUP(U10,DATA!$A$3:$F$53,6,0)</f>
        <v>19552860</v>
      </c>
      <c r="W10" s="66"/>
      <c r="X10" s="70"/>
      <c r="Y10" s="70"/>
      <c r="Z10" s="70"/>
    </row>
    <row r="11" spans="2:26" ht="36" customHeight="1" thickTop="1" thickBot="1">
      <c r="B11" s="8">
        <f>V12</f>
        <v>1404054</v>
      </c>
      <c r="C11" s="71"/>
      <c r="D11" s="71"/>
      <c r="E11" s="26">
        <f>V44</f>
        <v>26448193</v>
      </c>
      <c r="F11" s="71"/>
      <c r="G11" s="71"/>
      <c r="H11" s="71"/>
      <c r="I11" s="71"/>
      <c r="J11" s="51">
        <f>V10</f>
        <v>19552860</v>
      </c>
      <c r="K11" s="71"/>
      <c r="L11" s="71"/>
      <c r="U11" s="64" t="s">
        <v>13</v>
      </c>
      <c r="V11" s="65">
        <f>VLOOKUP(U11,DATA!$A$3:$F$53,6,0)</f>
        <v>9992167</v>
      </c>
      <c r="W11" s="66"/>
    </row>
    <row r="12" spans="2:26" ht="36" customHeight="1" thickTop="1">
      <c r="U12" s="64" t="s">
        <v>14</v>
      </c>
      <c r="V12" s="65">
        <f>VLOOKUP(U12,DATA!$A$3:$F$53,6,0)</f>
        <v>1404054</v>
      </c>
      <c r="W12" s="66"/>
    </row>
    <row r="13" spans="2:26" ht="36" customHeight="1">
      <c r="U13" s="64" t="s">
        <v>15</v>
      </c>
      <c r="V13" s="65">
        <f>VLOOKUP(U13,DATA!$A$3:$F$53,6,0)</f>
        <v>1612136</v>
      </c>
      <c r="W13" s="66"/>
    </row>
    <row r="14" spans="2:26" ht="36" customHeight="1">
      <c r="U14" s="64" t="s">
        <v>16</v>
      </c>
      <c r="V14" s="65">
        <f>VLOOKUP(U14,DATA!$A$3:$F$53,6,0)</f>
        <v>12882135</v>
      </c>
      <c r="W14" s="66"/>
    </row>
    <row r="15" spans="2:26" ht="36" customHeight="1">
      <c r="U15" s="64" t="s">
        <v>17</v>
      </c>
      <c r="V15" s="65">
        <f>VLOOKUP(U15,DATA!$A$3:$F$53,6,0)</f>
        <v>6570902</v>
      </c>
      <c r="W15" s="66"/>
    </row>
    <row r="16" spans="2:26" ht="36" customHeight="1">
      <c r="U16" s="64" t="s">
        <v>18</v>
      </c>
      <c r="V16" s="65">
        <f>VLOOKUP(U16,DATA!$A$3:$F$53,6,0)</f>
        <v>3090416</v>
      </c>
      <c r="W16" s="66"/>
    </row>
    <row r="17" spans="21:23" ht="36" customHeight="1">
      <c r="U17" s="64" t="s">
        <v>19</v>
      </c>
      <c r="V17" s="65">
        <f>VLOOKUP(U17,DATA!$A$3:$F$53,6,0)</f>
        <v>2893957</v>
      </c>
      <c r="W17" s="66"/>
    </row>
    <row r="18" spans="21:23" ht="36" customHeight="1">
      <c r="U18" s="64" t="s">
        <v>20</v>
      </c>
      <c r="V18" s="65">
        <f>VLOOKUP(U18,DATA!$A$3:$F$53,6,0)</f>
        <v>4395295</v>
      </c>
      <c r="W18" s="66"/>
    </row>
    <row r="19" spans="21:23" ht="36" customHeight="1">
      <c r="U19" s="64" t="s">
        <v>21</v>
      </c>
      <c r="V19" s="65">
        <f>VLOOKUP(U19,DATA!$A$3:$F$53,6,0)</f>
        <v>4625470</v>
      </c>
      <c r="W19" s="66"/>
    </row>
    <row r="20" spans="21:23">
      <c r="U20" s="64" t="s">
        <v>22</v>
      </c>
      <c r="V20" s="65">
        <f>VLOOKUP(U20,DATA!$A$3:$F$53,6,0)</f>
        <v>1328302</v>
      </c>
      <c r="W20" s="66"/>
    </row>
    <row r="21" spans="21:23">
      <c r="U21" s="64" t="s">
        <v>23</v>
      </c>
      <c r="V21" s="65">
        <f>VLOOKUP(U21,DATA!$A$3:$F$53,6,0)</f>
        <v>5928814</v>
      </c>
      <c r="W21" s="66"/>
    </row>
    <row r="22" spans="21:23">
      <c r="U22" s="64" t="s">
        <v>24</v>
      </c>
      <c r="V22" s="65">
        <f>VLOOKUP(U22,DATA!$A$3:$F$53,6,0)</f>
        <v>6692824</v>
      </c>
      <c r="W22" s="66"/>
    </row>
    <row r="23" spans="21:23">
      <c r="U23" s="64" t="s">
        <v>25</v>
      </c>
      <c r="V23" s="65">
        <f>VLOOKUP(U23,DATA!$A$3:$F$53,6,0)</f>
        <v>9895622</v>
      </c>
      <c r="W23" s="66"/>
    </row>
    <row r="24" spans="21:23">
      <c r="U24" s="64" t="s">
        <v>26</v>
      </c>
      <c r="V24" s="65">
        <f>VLOOKUP(U24,DATA!$A$3:$F$53,6,0)</f>
        <v>5420380</v>
      </c>
      <c r="W24" s="66"/>
    </row>
    <row r="25" spans="21:23">
      <c r="U25" s="64" t="s">
        <v>27</v>
      </c>
      <c r="V25" s="65">
        <f>VLOOKUP(U25,DATA!$A$3:$F$53,6,0)</f>
        <v>2991207</v>
      </c>
      <c r="W25" s="66"/>
    </row>
    <row r="26" spans="21:23">
      <c r="U26" s="64" t="s">
        <v>28</v>
      </c>
      <c r="V26" s="65">
        <f>VLOOKUP(U26,DATA!$A$3:$F$53,6,0)</f>
        <v>6044171</v>
      </c>
      <c r="W26" s="66"/>
    </row>
    <row r="27" spans="21:23">
      <c r="U27" s="64" t="s">
        <v>29</v>
      </c>
      <c r="V27" s="65">
        <f>VLOOKUP(U27,DATA!$A$3:$F$53,6,0)</f>
        <v>1015165</v>
      </c>
      <c r="W27" s="66"/>
    </row>
    <row r="28" spans="21:23">
      <c r="U28" s="64" t="s">
        <v>30</v>
      </c>
      <c r="V28" s="65">
        <f>VLOOKUP(U28,DATA!$A$3:$F$53,6,0)</f>
        <v>1868516</v>
      </c>
      <c r="W28" s="66"/>
    </row>
    <row r="29" spans="21:23">
      <c r="U29" s="64" t="s">
        <v>31</v>
      </c>
      <c r="V29" s="65">
        <f>VLOOKUP(U29,DATA!$A$3:$F$53,6,0)</f>
        <v>2790136</v>
      </c>
      <c r="W29" s="66"/>
    </row>
    <row r="30" spans="21:23">
      <c r="U30" s="64" t="s">
        <v>32</v>
      </c>
      <c r="V30" s="65">
        <f>VLOOKUP(U30,DATA!$A$3:$F$53,6,0)</f>
        <v>1323459</v>
      </c>
      <c r="W30" s="66"/>
    </row>
    <row r="31" spans="21:23">
      <c r="U31" s="64" t="s">
        <v>33</v>
      </c>
      <c r="V31" s="65">
        <f>VLOOKUP(U31,DATA!$A$3:$F$53,6,0)</f>
        <v>8899339</v>
      </c>
      <c r="W31" s="66"/>
    </row>
    <row r="32" spans="21:23">
      <c r="U32" s="64" t="s">
        <v>34</v>
      </c>
      <c r="V32" s="65">
        <f>VLOOKUP(U32,DATA!$A$3:$F$53,6,0)</f>
        <v>2085287</v>
      </c>
      <c r="W32" s="66"/>
    </row>
    <row r="33" spans="21:23">
      <c r="U33" s="64" t="s">
        <v>35</v>
      </c>
      <c r="V33" s="65">
        <f>VLOOKUP(U33,DATA!$A$3:$F$53,6,0)</f>
        <v>19651127</v>
      </c>
      <c r="W33" s="66"/>
    </row>
    <row r="34" spans="21:23">
      <c r="U34" s="64" t="s">
        <v>36</v>
      </c>
      <c r="V34" s="65">
        <f>VLOOKUP(U34,DATA!$A$3:$F$53,6,0)</f>
        <v>9848060</v>
      </c>
      <c r="W34" s="66"/>
    </row>
    <row r="35" spans="21:23">
      <c r="U35" s="64" t="s">
        <v>37</v>
      </c>
      <c r="V35" s="65">
        <f>VLOOKUP(U35,DATA!$A$3:$F$53,6,0)</f>
        <v>723393</v>
      </c>
      <c r="W35" s="66"/>
    </row>
    <row r="36" spans="21:23">
      <c r="U36" s="64" t="s">
        <v>38</v>
      </c>
      <c r="V36" s="65">
        <f>VLOOKUP(U36,DATA!$A$3:$F$53,6,0)</f>
        <v>11570808</v>
      </c>
      <c r="W36" s="66"/>
    </row>
    <row r="37" spans="21:23">
      <c r="U37" s="64" t="s">
        <v>39</v>
      </c>
      <c r="V37" s="65">
        <f>VLOOKUP(U37,DATA!$A$3:$F$53,6,0)</f>
        <v>3850568</v>
      </c>
      <c r="W37" s="66"/>
    </row>
    <row r="38" spans="21:23">
      <c r="U38" s="64" t="s">
        <v>40</v>
      </c>
      <c r="V38" s="65">
        <f>VLOOKUP(U38,DATA!$A$3:$F$53,6,0)</f>
        <v>3930065</v>
      </c>
      <c r="W38" s="66"/>
    </row>
    <row r="39" spans="21:23">
      <c r="U39" s="64" t="s">
        <v>41</v>
      </c>
      <c r="V39" s="65">
        <f>VLOOKUP(U39,DATA!$A$3:$F$53,6,0)</f>
        <v>12773801</v>
      </c>
      <c r="W39" s="66"/>
    </row>
    <row r="40" spans="21:23">
      <c r="U40" s="64" t="s">
        <v>42</v>
      </c>
      <c r="V40" s="65">
        <f>VLOOKUP(U40,DATA!$A$3:$F$53,6,0)</f>
        <v>1051511</v>
      </c>
      <c r="W40" s="66"/>
    </row>
    <row r="41" spans="21:23">
      <c r="U41" s="64" t="s">
        <v>43</v>
      </c>
      <c r="V41" s="65">
        <f>VLOOKUP(U41,DATA!$A$3:$F$53,6,0)</f>
        <v>4774839</v>
      </c>
      <c r="W41" s="66"/>
    </row>
    <row r="42" spans="21:23">
      <c r="U42" s="64" t="s">
        <v>44</v>
      </c>
      <c r="V42" s="65">
        <f>VLOOKUP(U42,DATA!$A$3:$F$53,6,0)</f>
        <v>844877</v>
      </c>
      <c r="W42" s="66"/>
    </row>
    <row r="43" spans="21:23">
      <c r="U43" s="64" t="s">
        <v>45</v>
      </c>
      <c r="V43" s="65">
        <f>VLOOKUP(U43,DATA!$A$3:$F$53,6,0)</f>
        <v>6495978</v>
      </c>
      <c r="W43" s="66"/>
    </row>
    <row r="44" spans="21:23">
      <c r="U44" s="64" t="s">
        <v>46</v>
      </c>
      <c r="V44" s="65">
        <f>VLOOKUP(U44,DATA!$A$3:$F$53,6,0)</f>
        <v>26448193</v>
      </c>
      <c r="W44" s="66"/>
    </row>
    <row r="45" spans="21:23">
      <c r="U45" s="64" t="s">
        <v>47</v>
      </c>
      <c r="V45" s="65">
        <f>VLOOKUP(U45,DATA!$A$3:$F$53,6,0)</f>
        <v>2900872</v>
      </c>
      <c r="W45" s="66"/>
    </row>
    <row r="46" spans="21:23">
      <c r="U46" s="64" t="s">
        <v>48</v>
      </c>
      <c r="V46" s="65">
        <f>VLOOKUP(U46,DATA!$A$3:$F$53,6,0)</f>
        <v>626630</v>
      </c>
      <c r="W46" s="66"/>
    </row>
    <row r="47" spans="21:23">
      <c r="U47" s="64" t="s">
        <v>49</v>
      </c>
      <c r="V47" s="65">
        <f>VLOOKUP(U47,DATA!$A$3:$F$53,6,0)</f>
        <v>8260405</v>
      </c>
      <c r="W47" s="66"/>
    </row>
    <row r="48" spans="21:23">
      <c r="U48" s="64" t="s">
        <v>50</v>
      </c>
      <c r="V48" s="65">
        <f>VLOOKUP(U48,DATA!$A$3:$F$53,6,0)</f>
        <v>6971406</v>
      </c>
      <c r="W48" s="66"/>
    </row>
    <row r="49" spans="21:23">
      <c r="U49" s="64" t="s">
        <v>51</v>
      </c>
      <c r="V49" s="65">
        <f>VLOOKUP(U49,DATA!$A$3:$F$53,6,0)</f>
        <v>1854304</v>
      </c>
      <c r="W49" s="66"/>
    </row>
    <row r="50" spans="21:23">
      <c r="U50" s="64" t="s">
        <v>52</v>
      </c>
      <c r="V50" s="65">
        <f>VLOOKUP(U50,DATA!$A$3:$F$53,6,0)</f>
        <v>5742713</v>
      </c>
      <c r="W50" s="66"/>
    </row>
    <row r="51" spans="21:23">
      <c r="U51" s="64" t="s">
        <v>53</v>
      </c>
      <c r="V51" s="65">
        <f>VLOOKUP(U51,DATA!$A$3:$F$53,6,0)</f>
        <v>582658</v>
      </c>
      <c r="W51" s="66"/>
    </row>
    <row r="52" spans="21:23">
      <c r="U52" s="64"/>
      <c r="V52" s="64"/>
      <c r="W52" s="66"/>
    </row>
  </sheetData>
  <conditionalFormatting sqref="B4:L11">
    <cfRule type="containsBlanks" dxfId="17" priority="1">
      <formula>LEN(TRIM(B4))=0</formula>
    </cfRule>
    <cfRule type="cellIs" dxfId="16" priority="2" operator="lessThanOrEqual">
      <formula>$Y$2</formula>
    </cfRule>
    <cfRule type="cellIs" dxfId="15" priority="4" operator="greaterThan">
      <formula>$Y$2</formula>
    </cfRule>
  </conditionalFormatting>
  <pageMargins left="0.75" right="0.75" top="1" bottom="1" header="0.5" footer="0.5"/>
  <pageSetup orientation="portrait" horizontalDpi="4294967292" verticalDpi="4294967292"/>
  <ignoredErrors>
    <ignoredError sqref="F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showGridLines="0" workbookViewId="0"/>
  </sheetViews>
  <sheetFormatPr baseColWidth="10" defaultRowHeight="16" x14ac:dyDescent="0"/>
  <cols>
    <col min="1" max="20" width="6" style="70" customWidth="1"/>
    <col min="21" max="21" width="10.83203125" style="70"/>
    <col min="22" max="22" width="11.5" style="70" bestFit="1" customWidth="1"/>
    <col min="23" max="24" width="10.83203125" style="70"/>
    <col min="25" max="25" width="13" style="70" bestFit="1" customWidth="1"/>
    <col min="26" max="16384" width="10.83203125" style="70"/>
  </cols>
  <sheetData>
    <row r="1" spans="2:25" s="63" customFormat="1" ht="44" customHeight="1">
      <c r="B1" s="3" t="s">
        <v>0</v>
      </c>
      <c r="U1" s="64" t="s">
        <v>3</v>
      </c>
      <c r="V1" s="65">
        <f>VLOOKUP(U1,DATA!$A$3:$F$53,6,0)</f>
        <v>4833722</v>
      </c>
      <c r="W1" s="66"/>
      <c r="X1" s="75" t="s">
        <v>65</v>
      </c>
      <c r="Y1" s="76">
        <v>0</v>
      </c>
    </row>
    <row r="2" spans="2:25" s="63" customFormat="1" ht="20" customHeight="1">
      <c r="B2" s="61"/>
      <c r="C2" s="63" t="s">
        <v>65</v>
      </c>
      <c r="F2" s="67"/>
      <c r="G2" s="63" t="s">
        <v>66</v>
      </c>
      <c r="J2" s="72"/>
      <c r="K2" s="63" t="s">
        <v>67</v>
      </c>
      <c r="U2" s="64" t="s">
        <v>4</v>
      </c>
      <c r="V2" s="65">
        <f>VLOOKUP(U2,DATA!$A$3:$F$53,6,0)</f>
        <v>735132</v>
      </c>
      <c r="W2" s="66"/>
      <c r="X2" s="75" t="s">
        <v>66</v>
      </c>
      <c r="Y2" s="77">
        <f>PERCENTILE(V1:V51,0.33)</f>
        <v>2842046.5</v>
      </c>
    </row>
    <row r="3" spans="2:25" ht="21" customHeight="1" thickBot="1">
      <c r="U3" s="64" t="s">
        <v>5</v>
      </c>
      <c r="V3" s="65">
        <f>VLOOKUP(U3,DATA!$A$3:$F$53,6,0)</f>
        <v>6626624</v>
      </c>
      <c r="W3" s="66"/>
      <c r="X3" s="75" t="s">
        <v>67</v>
      </c>
      <c r="Y3" s="78">
        <f>PERCENTILE(V1:V51,0.66)</f>
        <v>6044171</v>
      </c>
    </row>
    <row r="4" spans="2:25" s="2" customFormat="1" ht="36" customHeight="1" thickTop="1" thickBot="1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4" t="s">
        <v>6</v>
      </c>
      <c r="V4" s="65">
        <f>VLOOKUP(U4,DATA!$A$3:$F$53,6,0)</f>
        <v>2959373</v>
      </c>
      <c r="W4" s="66"/>
      <c r="Y4" s="69"/>
    </row>
    <row r="5" spans="2:25" s="2" customFormat="1" ht="36" customHeight="1" thickTop="1" thickBot="1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4" t="s">
        <v>7</v>
      </c>
      <c r="V5" s="65">
        <f>VLOOKUP(U5,DATA!$A$3:$F$53,6,0)</f>
        <v>38332521</v>
      </c>
      <c r="W5" s="66"/>
    </row>
    <row r="6" spans="2:25" s="2" customFormat="1" ht="36" customHeight="1" thickTop="1" thickBot="1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4" t="s">
        <v>8</v>
      </c>
      <c r="V6" s="65">
        <f>VLOOKUP(U6,DATA!$A$3:$F$53,6,0)</f>
        <v>5268367</v>
      </c>
      <c r="W6" s="66"/>
    </row>
    <row r="7" spans="2:25" s="2" customFormat="1" ht="36" customHeight="1" thickTop="1" thickBot="1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4" t="s">
        <v>9</v>
      </c>
      <c r="V7" s="65">
        <f>VLOOKUP(U7,DATA!$A$3:$F$53,6,0)</f>
        <v>3596080</v>
      </c>
      <c r="W7" s="66"/>
    </row>
    <row r="8" spans="2:25" s="2" customFormat="1" ht="36" customHeight="1" thickTop="1" thickBot="1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4" t="s">
        <v>10</v>
      </c>
      <c r="V8" s="65">
        <f>VLOOKUP(U8,DATA!$A$3:$F$53,6,0)</f>
        <v>925749</v>
      </c>
      <c r="W8" s="66"/>
    </row>
    <row r="9" spans="2:25" s="2" customFormat="1" ht="36" customHeight="1" thickTop="1" thickBot="1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4" t="s">
        <v>11</v>
      </c>
      <c r="V9" s="65">
        <f>VLOOKUP(U9,DATA!$A$3:$F$53,6,0)</f>
        <v>646449</v>
      </c>
      <c r="W9" s="66"/>
      <c r="X9" s="70"/>
      <c r="Y9" s="70"/>
    </row>
    <row r="10" spans="2:25" s="2" customFormat="1" ht="36" customHeight="1" thickTop="1" thickBot="1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4" t="s">
        <v>12</v>
      </c>
      <c r="V10" s="65">
        <f>VLOOKUP(U10,DATA!$A$3:$F$53,6,0)</f>
        <v>19552860</v>
      </c>
      <c r="W10" s="66"/>
      <c r="X10" s="70"/>
      <c r="Y10" s="70"/>
    </row>
    <row r="11" spans="2:25" ht="36" customHeight="1" thickTop="1" thickBot="1">
      <c r="B11" s="8">
        <f>V12</f>
        <v>1404054</v>
      </c>
      <c r="C11" s="71"/>
      <c r="D11" s="71"/>
      <c r="E11" s="26">
        <f>V44</f>
        <v>26448193</v>
      </c>
      <c r="F11" s="71"/>
      <c r="G11" s="71"/>
      <c r="H11" s="71"/>
      <c r="I11" s="71"/>
      <c r="J11" s="51">
        <f>V10</f>
        <v>19552860</v>
      </c>
      <c r="K11" s="71"/>
      <c r="L11" s="71"/>
      <c r="U11" s="64" t="s">
        <v>13</v>
      </c>
      <c r="V11" s="65">
        <f>VLOOKUP(U11,DATA!$A$3:$F$53,6,0)</f>
        <v>9992167</v>
      </c>
      <c r="W11" s="66"/>
    </row>
    <row r="12" spans="2:25" ht="36" customHeight="1" thickTop="1">
      <c r="U12" s="64" t="s">
        <v>14</v>
      </c>
      <c r="V12" s="65">
        <f>VLOOKUP(U12,DATA!$A$3:$F$53,6,0)</f>
        <v>1404054</v>
      </c>
      <c r="W12" s="66"/>
    </row>
    <row r="13" spans="2:25" ht="36" customHeight="1">
      <c r="U13" s="64" t="s">
        <v>15</v>
      </c>
      <c r="V13" s="65">
        <f>VLOOKUP(U13,DATA!$A$3:$F$53,6,0)</f>
        <v>1612136</v>
      </c>
      <c r="W13" s="66"/>
    </row>
    <row r="14" spans="2:25" ht="36" customHeight="1">
      <c r="U14" s="64" t="s">
        <v>16</v>
      </c>
      <c r="V14" s="65">
        <f>VLOOKUP(U14,DATA!$A$3:$F$53,6,0)</f>
        <v>12882135</v>
      </c>
      <c r="W14" s="66"/>
    </row>
    <row r="15" spans="2:25" ht="36" customHeight="1">
      <c r="U15" s="64" t="s">
        <v>17</v>
      </c>
      <c r="V15" s="65">
        <f>VLOOKUP(U15,DATA!$A$3:$F$53,6,0)</f>
        <v>6570902</v>
      </c>
      <c r="W15" s="66"/>
    </row>
    <row r="16" spans="2:25" ht="36" customHeight="1">
      <c r="U16" s="64" t="s">
        <v>18</v>
      </c>
      <c r="V16" s="65">
        <f>VLOOKUP(U16,DATA!$A$3:$F$53,6,0)</f>
        <v>3090416</v>
      </c>
      <c r="W16" s="66"/>
    </row>
    <row r="17" spans="21:23" ht="36" customHeight="1">
      <c r="U17" s="64" t="s">
        <v>19</v>
      </c>
      <c r="V17" s="65">
        <f>VLOOKUP(U17,DATA!$A$3:$F$53,6,0)</f>
        <v>2893957</v>
      </c>
      <c r="W17" s="66"/>
    </row>
    <row r="18" spans="21:23" ht="36" customHeight="1">
      <c r="U18" s="64" t="s">
        <v>20</v>
      </c>
      <c r="V18" s="65">
        <f>VLOOKUP(U18,DATA!$A$3:$F$53,6,0)</f>
        <v>4395295</v>
      </c>
      <c r="W18" s="66"/>
    </row>
    <row r="19" spans="21:23" ht="36" customHeight="1">
      <c r="U19" s="64" t="s">
        <v>21</v>
      </c>
      <c r="V19" s="65">
        <f>VLOOKUP(U19,DATA!$A$3:$F$53,6,0)</f>
        <v>4625470</v>
      </c>
      <c r="W19" s="66"/>
    </row>
    <row r="20" spans="21:23">
      <c r="U20" s="64" t="s">
        <v>22</v>
      </c>
      <c r="V20" s="65">
        <f>VLOOKUP(U20,DATA!$A$3:$F$53,6,0)</f>
        <v>1328302</v>
      </c>
      <c r="W20" s="66"/>
    </row>
    <row r="21" spans="21:23">
      <c r="U21" s="64" t="s">
        <v>23</v>
      </c>
      <c r="V21" s="65">
        <f>VLOOKUP(U21,DATA!$A$3:$F$53,6,0)</f>
        <v>5928814</v>
      </c>
      <c r="W21" s="66"/>
    </row>
    <row r="22" spans="21:23">
      <c r="U22" s="64" t="s">
        <v>24</v>
      </c>
      <c r="V22" s="65">
        <f>VLOOKUP(U22,DATA!$A$3:$F$53,6,0)</f>
        <v>6692824</v>
      </c>
      <c r="W22" s="66"/>
    </row>
    <row r="23" spans="21:23">
      <c r="U23" s="64" t="s">
        <v>25</v>
      </c>
      <c r="V23" s="65">
        <f>VLOOKUP(U23,DATA!$A$3:$F$53,6,0)</f>
        <v>9895622</v>
      </c>
      <c r="W23" s="66"/>
    </row>
    <row r="24" spans="21:23">
      <c r="U24" s="64" t="s">
        <v>26</v>
      </c>
      <c r="V24" s="65">
        <f>VLOOKUP(U24,DATA!$A$3:$F$53,6,0)</f>
        <v>5420380</v>
      </c>
      <c r="W24" s="66"/>
    </row>
    <row r="25" spans="21:23">
      <c r="U25" s="64" t="s">
        <v>27</v>
      </c>
      <c r="V25" s="65">
        <f>VLOOKUP(U25,DATA!$A$3:$F$53,6,0)</f>
        <v>2991207</v>
      </c>
      <c r="W25" s="66"/>
    </row>
    <row r="26" spans="21:23">
      <c r="U26" s="64" t="s">
        <v>28</v>
      </c>
      <c r="V26" s="65">
        <f>VLOOKUP(U26,DATA!$A$3:$F$53,6,0)</f>
        <v>6044171</v>
      </c>
      <c r="W26" s="66"/>
    </row>
    <row r="27" spans="21:23">
      <c r="U27" s="64" t="s">
        <v>29</v>
      </c>
      <c r="V27" s="65">
        <f>VLOOKUP(U27,DATA!$A$3:$F$53,6,0)</f>
        <v>1015165</v>
      </c>
      <c r="W27" s="66"/>
    </row>
    <row r="28" spans="21:23">
      <c r="U28" s="64" t="s">
        <v>30</v>
      </c>
      <c r="V28" s="65">
        <f>VLOOKUP(U28,DATA!$A$3:$F$53,6,0)</f>
        <v>1868516</v>
      </c>
      <c r="W28" s="66"/>
    </row>
    <row r="29" spans="21:23">
      <c r="U29" s="64" t="s">
        <v>31</v>
      </c>
      <c r="V29" s="65">
        <f>VLOOKUP(U29,DATA!$A$3:$F$53,6,0)</f>
        <v>2790136</v>
      </c>
      <c r="W29" s="66"/>
    </row>
    <row r="30" spans="21:23">
      <c r="U30" s="64" t="s">
        <v>32</v>
      </c>
      <c r="V30" s="65">
        <f>VLOOKUP(U30,DATA!$A$3:$F$53,6,0)</f>
        <v>1323459</v>
      </c>
      <c r="W30" s="66"/>
    </row>
    <row r="31" spans="21:23">
      <c r="U31" s="64" t="s">
        <v>33</v>
      </c>
      <c r="V31" s="65">
        <f>VLOOKUP(U31,DATA!$A$3:$F$53,6,0)</f>
        <v>8899339</v>
      </c>
      <c r="W31" s="66"/>
    </row>
    <row r="32" spans="21:23">
      <c r="U32" s="64" t="s">
        <v>34</v>
      </c>
      <c r="V32" s="65">
        <f>VLOOKUP(U32,DATA!$A$3:$F$53,6,0)</f>
        <v>2085287</v>
      </c>
      <c r="W32" s="66"/>
    </row>
    <row r="33" spans="21:23">
      <c r="U33" s="64" t="s">
        <v>35</v>
      </c>
      <c r="V33" s="65">
        <f>VLOOKUP(U33,DATA!$A$3:$F$53,6,0)</f>
        <v>19651127</v>
      </c>
      <c r="W33" s="66"/>
    </row>
    <row r="34" spans="21:23">
      <c r="U34" s="64" t="s">
        <v>36</v>
      </c>
      <c r="V34" s="65">
        <f>VLOOKUP(U34,DATA!$A$3:$F$53,6,0)</f>
        <v>9848060</v>
      </c>
      <c r="W34" s="66"/>
    </row>
    <row r="35" spans="21:23">
      <c r="U35" s="64" t="s">
        <v>37</v>
      </c>
      <c r="V35" s="65">
        <f>VLOOKUP(U35,DATA!$A$3:$F$53,6,0)</f>
        <v>723393</v>
      </c>
      <c r="W35" s="66"/>
    </row>
    <row r="36" spans="21:23">
      <c r="U36" s="64" t="s">
        <v>38</v>
      </c>
      <c r="V36" s="65">
        <f>VLOOKUP(U36,DATA!$A$3:$F$53,6,0)</f>
        <v>11570808</v>
      </c>
      <c r="W36" s="66"/>
    </row>
    <row r="37" spans="21:23">
      <c r="U37" s="64" t="s">
        <v>39</v>
      </c>
      <c r="V37" s="65">
        <f>VLOOKUP(U37,DATA!$A$3:$F$53,6,0)</f>
        <v>3850568</v>
      </c>
      <c r="W37" s="66"/>
    </row>
    <row r="38" spans="21:23">
      <c r="U38" s="64" t="s">
        <v>40</v>
      </c>
      <c r="V38" s="65">
        <f>VLOOKUP(U38,DATA!$A$3:$F$53,6,0)</f>
        <v>3930065</v>
      </c>
      <c r="W38" s="66"/>
    </row>
    <row r="39" spans="21:23">
      <c r="U39" s="64" t="s">
        <v>41</v>
      </c>
      <c r="V39" s="65">
        <f>VLOOKUP(U39,DATA!$A$3:$F$53,6,0)</f>
        <v>12773801</v>
      </c>
      <c r="W39" s="66"/>
    </row>
    <row r="40" spans="21:23">
      <c r="U40" s="64" t="s">
        <v>42</v>
      </c>
      <c r="V40" s="65">
        <f>VLOOKUP(U40,DATA!$A$3:$F$53,6,0)</f>
        <v>1051511</v>
      </c>
      <c r="W40" s="66"/>
    </row>
    <row r="41" spans="21:23">
      <c r="U41" s="64" t="s">
        <v>43</v>
      </c>
      <c r="V41" s="65">
        <f>VLOOKUP(U41,DATA!$A$3:$F$53,6,0)</f>
        <v>4774839</v>
      </c>
      <c r="W41" s="66"/>
    </row>
    <row r="42" spans="21:23">
      <c r="U42" s="64" t="s">
        <v>44</v>
      </c>
      <c r="V42" s="65">
        <f>VLOOKUP(U42,DATA!$A$3:$F$53,6,0)</f>
        <v>844877</v>
      </c>
      <c r="W42" s="66"/>
    </row>
    <row r="43" spans="21:23">
      <c r="U43" s="64" t="s">
        <v>45</v>
      </c>
      <c r="V43" s="65">
        <f>VLOOKUP(U43,DATA!$A$3:$F$53,6,0)</f>
        <v>6495978</v>
      </c>
      <c r="W43" s="66"/>
    </row>
    <row r="44" spans="21:23">
      <c r="U44" s="64" t="s">
        <v>46</v>
      </c>
      <c r="V44" s="65">
        <f>VLOOKUP(U44,DATA!$A$3:$F$53,6,0)</f>
        <v>26448193</v>
      </c>
      <c r="W44" s="66"/>
    </row>
    <row r="45" spans="21:23">
      <c r="U45" s="64" t="s">
        <v>47</v>
      </c>
      <c r="V45" s="65">
        <f>VLOOKUP(U45,DATA!$A$3:$F$53,6,0)</f>
        <v>2900872</v>
      </c>
      <c r="W45" s="66"/>
    </row>
    <row r="46" spans="21:23">
      <c r="U46" s="64" t="s">
        <v>48</v>
      </c>
      <c r="V46" s="65">
        <f>VLOOKUP(U46,DATA!$A$3:$F$53,6,0)</f>
        <v>626630</v>
      </c>
      <c r="W46" s="66"/>
    </row>
    <row r="47" spans="21:23">
      <c r="U47" s="64" t="s">
        <v>49</v>
      </c>
      <c r="V47" s="65">
        <f>VLOOKUP(U47,DATA!$A$3:$F$53,6,0)</f>
        <v>8260405</v>
      </c>
      <c r="W47" s="66"/>
    </row>
    <row r="48" spans="21:23">
      <c r="U48" s="64" t="s">
        <v>50</v>
      </c>
      <c r="V48" s="65">
        <f>VLOOKUP(U48,DATA!$A$3:$F$53,6,0)</f>
        <v>6971406</v>
      </c>
      <c r="W48" s="66"/>
    </row>
    <row r="49" spans="21:23">
      <c r="U49" s="64" t="s">
        <v>51</v>
      </c>
      <c r="V49" s="65">
        <f>VLOOKUP(U49,DATA!$A$3:$F$53,6,0)</f>
        <v>1854304</v>
      </c>
      <c r="W49" s="66"/>
    </row>
    <row r="50" spans="21:23">
      <c r="U50" s="64" t="s">
        <v>52</v>
      </c>
      <c r="V50" s="65">
        <f>VLOOKUP(U50,DATA!$A$3:$F$53,6,0)</f>
        <v>5742713</v>
      </c>
      <c r="W50" s="66"/>
    </row>
    <row r="51" spans="21:23">
      <c r="U51" s="64" t="s">
        <v>53</v>
      </c>
      <c r="V51" s="65">
        <f>VLOOKUP(U51,DATA!$A$3:$F$53,6,0)</f>
        <v>582658</v>
      </c>
      <c r="W51" s="66"/>
    </row>
    <row r="52" spans="21:23">
      <c r="U52" s="64"/>
      <c r="V52" s="64"/>
      <c r="W52" s="66"/>
    </row>
  </sheetData>
  <conditionalFormatting sqref="B4:L11">
    <cfRule type="containsBlanks" dxfId="14" priority="7">
      <formula>LEN(TRIM(B4))=0</formula>
    </cfRule>
    <cfRule type="cellIs" dxfId="13" priority="8" operator="lessThanOrEqual">
      <formula>$Y$2</formula>
    </cfRule>
    <cfRule type="cellIs" dxfId="12" priority="9" operator="between">
      <formula>$Y$2</formula>
      <formula>$Y$3</formula>
    </cfRule>
    <cfRule type="cellIs" dxfId="11" priority="10" operator="greaterThanOrEqual">
      <formula>$Y$3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"/>
  <cols>
    <col min="1" max="20" width="6" style="70" customWidth="1"/>
    <col min="21" max="23" width="10.83203125" style="70"/>
    <col min="24" max="24" width="15.6640625" style="70" bestFit="1" customWidth="1"/>
    <col min="25" max="25" width="12.1640625" style="70" bestFit="1" customWidth="1"/>
    <col min="26" max="16384" width="10.83203125" style="70"/>
  </cols>
  <sheetData>
    <row r="1" spans="2:26" s="63" customFormat="1" ht="44" customHeight="1">
      <c r="B1" s="3" t="s">
        <v>0</v>
      </c>
      <c r="U1" s="64" t="s">
        <v>3</v>
      </c>
      <c r="V1" s="65">
        <f>VLOOKUP(U1,DATA!$A$3:$F$53,6,0)</f>
        <v>4833722</v>
      </c>
      <c r="W1" s="66"/>
      <c r="X1" s="83" t="s">
        <v>59</v>
      </c>
      <c r="Y1" s="85">
        <v>0</v>
      </c>
    </row>
    <row r="2" spans="2:26" s="63" customFormat="1" ht="36" customHeight="1">
      <c r="B2" s="61"/>
      <c r="C2" s="88" t="s">
        <v>59</v>
      </c>
      <c r="D2" s="88"/>
      <c r="E2" s="67"/>
      <c r="F2" s="88" t="s">
        <v>63</v>
      </c>
      <c r="G2" s="88"/>
      <c r="H2" s="73"/>
      <c r="I2" s="88" t="s">
        <v>64</v>
      </c>
      <c r="J2" s="88"/>
      <c r="K2" s="74"/>
      <c r="L2" s="88" t="s">
        <v>62</v>
      </c>
      <c r="M2" s="88"/>
      <c r="U2" s="64" t="s">
        <v>4</v>
      </c>
      <c r="V2" s="65">
        <f>VLOOKUP(U2,DATA!$A$3:$F$53,6,0)</f>
        <v>735132</v>
      </c>
      <c r="W2" s="66"/>
      <c r="X2" s="83" t="s">
        <v>60</v>
      </c>
      <c r="Y2" s="81">
        <f>QUARTILE($V$1:$V$51,1)</f>
        <v>1733220</v>
      </c>
    </row>
    <row r="3" spans="2:26" ht="21" customHeight="1" thickBot="1">
      <c r="U3" s="64" t="s">
        <v>5</v>
      </c>
      <c r="V3" s="65">
        <f>VLOOKUP(U3,DATA!$A$3:$F$53,6,0)</f>
        <v>6626624</v>
      </c>
      <c r="W3" s="66"/>
      <c r="X3" s="83" t="s">
        <v>61</v>
      </c>
      <c r="Y3" s="81">
        <f>QUARTILE($V$1:$V$51,2)</f>
        <v>4395295</v>
      </c>
    </row>
    <row r="4" spans="2:26" s="2" customFormat="1" ht="36" customHeight="1" thickTop="1" thickBot="1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4" t="s">
        <v>6</v>
      </c>
      <c r="V4" s="65">
        <f>VLOOKUP(U4,DATA!$A$3:$F$53,6,0)</f>
        <v>2959373</v>
      </c>
      <c r="W4" s="66"/>
      <c r="X4" s="83" t="s">
        <v>62</v>
      </c>
      <c r="Y4" s="81">
        <f>QUARTILE($V$1:$V$51,3)</f>
        <v>6832115</v>
      </c>
    </row>
    <row r="5" spans="2:26" s="2" customFormat="1" ht="36" customHeight="1" thickTop="1" thickBot="1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4" t="s">
        <v>7</v>
      </c>
      <c r="V5" s="65">
        <f>VLOOKUP(U5,DATA!$A$3:$F$53,6,0)</f>
        <v>38332521</v>
      </c>
      <c r="W5" s="66"/>
    </row>
    <row r="6" spans="2:26" s="2" customFormat="1" ht="36" customHeight="1" thickTop="1" thickBot="1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4" t="s">
        <v>8</v>
      </c>
      <c r="V6" s="65">
        <f>VLOOKUP(U6,DATA!$A$3:$F$53,6,0)</f>
        <v>5268367</v>
      </c>
      <c r="W6" s="66"/>
    </row>
    <row r="7" spans="2:26" s="2" customFormat="1" ht="36" customHeight="1" thickTop="1" thickBot="1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4" t="s">
        <v>9</v>
      </c>
      <c r="V7" s="65">
        <f>VLOOKUP(U7,DATA!$A$3:$F$53,6,0)</f>
        <v>3596080</v>
      </c>
      <c r="W7" s="66"/>
    </row>
    <row r="8" spans="2:26" s="2" customFormat="1" ht="36" customHeight="1" thickTop="1" thickBot="1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4" t="s">
        <v>10</v>
      </c>
      <c r="V8" s="65">
        <f>VLOOKUP(U8,DATA!$A$3:$F$53,6,0)</f>
        <v>925749</v>
      </c>
      <c r="W8" s="66"/>
    </row>
    <row r="9" spans="2:26" s="2" customFormat="1" ht="36" customHeight="1" thickTop="1" thickBot="1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4" t="s">
        <v>11</v>
      </c>
      <c r="V9" s="65">
        <f>VLOOKUP(U9,DATA!$A$3:$F$53,6,0)</f>
        <v>646449</v>
      </c>
      <c r="W9" s="66"/>
      <c r="X9" s="70"/>
      <c r="Y9" s="70"/>
      <c r="Z9" s="70"/>
    </row>
    <row r="10" spans="2:26" s="2" customFormat="1" ht="36" customHeight="1" thickTop="1" thickBot="1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4" t="s">
        <v>12</v>
      </c>
      <c r="V10" s="65">
        <f>VLOOKUP(U10,DATA!$A$3:$F$53,6,0)</f>
        <v>19552860</v>
      </c>
      <c r="W10" s="66"/>
      <c r="X10" s="70"/>
      <c r="Y10" s="70"/>
      <c r="Z10" s="70"/>
    </row>
    <row r="11" spans="2:26" ht="36" customHeight="1" thickTop="1" thickBot="1">
      <c r="B11" s="8">
        <f>V12</f>
        <v>1404054</v>
      </c>
      <c r="C11" s="71"/>
      <c r="D11" s="71"/>
      <c r="E11" s="26">
        <f>V44</f>
        <v>26448193</v>
      </c>
      <c r="F11" s="71"/>
      <c r="G11" s="71"/>
      <c r="H11" s="71"/>
      <c r="I11" s="71"/>
      <c r="J11" s="51">
        <f>V10</f>
        <v>19552860</v>
      </c>
      <c r="K11" s="71"/>
      <c r="L11" s="71"/>
      <c r="U11" s="64" t="s">
        <v>13</v>
      </c>
      <c r="V11" s="65">
        <f>VLOOKUP(U11,DATA!$A$3:$F$53,6,0)</f>
        <v>9992167</v>
      </c>
      <c r="W11" s="66"/>
    </row>
    <row r="12" spans="2:26" ht="36" customHeight="1" thickTop="1">
      <c r="U12" s="64" t="s">
        <v>14</v>
      </c>
      <c r="V12" s="65">
        <f>VLOOKUP(U12,DATA!$A$3:$F$53,6,0)</f>
        <v>1404054</v>
      </c>
      <c r="W12" s="66"/>
    </row>
    <row r="13" spans="2:26" ht="36" customHeight="1">
      <c r="U13" s="64" t="s">
        <v>15</v>
      </c>
      <c r="V13" s="65">
        <f>VLOOKUP(U13,DATA!$A$3:$F$53,6,0)</f>
        <v>1612136</v>
      </c>
      <c r="W13" s="66"/>
    </row>
    <row r="14" spans="2:26" ht="36" customHeight="1">
      <c r="U14" s="64" t="s">
        <v>16</v>
      </c>
      <c r="V14" s="65">
        <f>VLOOKUP(U14,DATA!$A$3:$F$53,6,0)</f>
        <v>12882135</v>
      </c>
      <c r="W14" s="66"/>
    </row>
    <row r="15" spans="2:26" ht="36" customHeight="1">
      <c r="U15" s="64" t="s">
        <v>17</v>
      </c>
      <c r="V15" s="65">
        <f>VLOOKUP(U15,DATA!$A$3:$F$53,6,0)</f>
        <v>6570902</v>
      </c>
      <c r="W15" s="66"/>
    </row>
    <row r="16" spans="2:26" ht="36" customHeight="1">
      <c r="U16" s="64" t="s">
        <v>18</v>
      </c>
      <c r="V16" s="65">
        <f>VLOOKUP(U16,DATA!$A$3:$F$53,6,0)</f>
        <v>3090416</v>
      </c>
      <c r="W16" s="66"/>
    </row>
    <row r="17" spans="21:23" ht="36" customHeight="1">
      <c r="U17" s="64" t="s">
        <v>19</v>
      </c>
      <c r="V17" s="65">
        <f>VLOOKUP(U17,DATA!$A$3:$F$53,6,0)</f>
        <v>2893957</v>
      </c>
      <c r="W17" s="66"/>
    </row>
    <row r="18" spans="21:23" ht="36" customHeight="1">
      <c r="U18" s="64" t="s">
        <v>20</v>
      </c>
      <c r="V18" s="65">
        <f>VLOOKUP(U18,DATA!$A$3:$F$53,6,0)</f>
        <v>4395295</v>
      </c>
      <c r="W18" s="66"/>
    </row>
    <row r="19" spans="21:23" ht="36" customHeight="1">
      <c r="U19" s="64" t="s">
        <v>21</v>
      </c>
      <c r="V19" s="65">
        <f>VLOOKUP(U19,DATA!$A$3:$F$53,6,0)</f>
        <v>4625470</v>
      </c>
      <c r="W19" s="66"/>
    </row>
    <row r="20" spans="21:23">
      <c r="U20" s="64" t="s">
        <v>22</v>
      </c>
      <c r="V20" s="65">
        <f>VLOOKUP(U20,DATA!$A$3:$F$53,6,0)</f>
        <v>1328302</v>
      </c>
      <c r="W20" s="66"/>
    </row>
    <row r="21" spans="21:23">
      <c r="U21" s="64" t="s">
        <v>23</v>
      </c>
      <c r="V21" s="65">
        <f>VLOOKUP(U21,DATA!$A$3:$F$53,6,0)</f>
        <v>5928814</v>
      </c>
      <c r="W21" s="66"/>
    </row>
    <row r="22" spans="21:23">
      <c r="U22" s="64" t="s">
        <v>24</v>
      </c>
      <c r="V22" s="65">
        <f>VLOOKUP(U22,DATA!$A$3:$F$53,6,0)</f>
        <v>6692824</v>
      </c>
      <c r="W22" s="66"/>
    </row>
    <row r="23" spans="21:23">
      <c r="U23" s="64" t="s">
        <v>25</v>
      </c>
      <c r="V23" s="65">
        <f>VLOOKUP(U23,DATA!$A$3:$F$53,6,0)</f>
        <v>9895622</v>
      </c>
      <c r="W23" s="66"/>
    </row>
    <row r="24" spans="21:23">
      <c r="U24" s="64" t="s">
        <v>26</v>
      </c>
      <c r="V24" s="65">
        <f>VLOOKUP(U24,DATA!$A$3:$F$53,6,0)</f>
        <v>5420380</v>
      </c>
      <c r="W24" s="66"/>
    </row>
    <row r="25" spans="21:23">
      <c r="U25" s="64" t="s">
        <v>27</v>
      </c>
      <c r="V25" s="65">
        <f>VLOOKUP(U25,DATA!$A$3:$F$53,6,0)</f>
        <v>2991207</v>
      </c>
      <c r="W25" s="66"/>
    </row>
    <row r="26" spans="21:23">
      <c r="U26" s="64" t="s">
        <v>28</v>
      </c>
      <c r="V26" s="65">
        <f>VLOOKUP(U26,DATA!$A$3:$F$53,6,0)</f>
        <v>6044171</v>
      </c>
      <c r="W26" s="66"/>
    </row>
    <row r="27" spans="21:23">
      <c r="U27" s="64" t="s">
        <v>29</v>
      </c>
      <c r="V27" s="65">
        <f>VLOOKUP(U27,DATA!$A$3:$F$53,6,0)</f>
        <v>1015165</v>
      </c>
      <c r="W27" s="66"/>
    </row>
    <row r="28" spans="21:23">
      <c r="U28" s="64" t="s">
        <v>30</v>
      </c>
      <c r="V28" s="65">
        <f>VLOOKUP(U28,DATA!$A$3:$F$53,6,0)</f>
        <v>1868516</v>
      </c>
      <c r="W28" s="66"/>
    </row>
    <row r="29" spans="21:23">
      <c r="U29" s="64" t="s">
        <v>31</v>
      </c>
      <c r="V29" s="65">
        <f>VLOOKUP(U29,DATA!$A$3:$F$53,6,0)</f>
        <v>2790136</v>
      </c>
      <c r="W29" s="66"/>
    </row>
    <row r="30" spans="21:23">
      <c r="U30" s="64" t="s">
        <v>32</v>
      </c>
      <c r="V30" s="65">
        <f>VLOOKUP(U30,DATA!$A$3:$F$53,6,0)</f>
        <v>1323459</v>
      </c>
      <c r="W30" s="66"/>
    </row>
    <row r="31" spans="21:23">
      <c r="U31" s="64" t="s">
        <v>33</v>
      </c>
      <c r="V31" s="65">
        <f>VLOOKUP(U31,DATA!$A$3:$F$53,6,0)</f>
        <v>8899339</v>
      </c>
      <c r="W31" s="66"/>
    </row>
    <row r="32" spans="21:23">
      <c r="U32" s="64" t="s">
        <v>34</v>
      </c>
      <c r="V32" s="65">
        <f>VLOOKUP(U32,DATA!$A$3:$F$53,6,0)</f>
        <v>2085287</v>
      </c>
      <c r="W32" s="66"/>
    </row>
    <row r="33" spans="21:23">
      <c r="U33" s="64" t="s">
        <v>35</v>
      </c>
      <c r="V33" s="65">
        <f>VLOOKUP(U33,DATA!$A$3:$F$53,6,0)</f>
        <v>19651127</v>
      </c>
      <c r="W33" s="66"/>
    </row>
    <row r="34" spans="21:23">
      <c r="U34" s="64" t="s">
        <v>36</v>
      </c>
      <c r="V34" s="65">
        <f>VLOOKUP(U34,DATA!$A$3:$F$53,6,0)</f>
        <v>9848060</v>
      </c>
      <c r="W34" s="66"/>
    </row>
    <row r="35" spans="21:23">
      <c r="U35" s="64" t="s">
        <v>37</v>
      </c>
      <c r="V35" s="65">
        <f>VLOOKUP(U35,DATA!$A$3:$F$53,6,0)</f>
        <v>723393</v>
      </c>
      <c r="W35" s="66"/>
    </row>
    <row r="36" spans="21:23">
      <c r="U36" s="64" t="s">
        <v>38</v>
      </c>
      <c r="V36" s="65">
        <f>VLOOKUP(U36,DATA!$A$3:$F$53,6,0)</f>
        <v>11570808</v>
      </c>
      <c r="W36" s="66"/>
    </row>
    <row r="37" spans="21:23">
      <c r="U37" s="64" t="s">
        <v>39</v>
      </c>
      <c r="V37" s="65">
        <f>VLOOKUP(U37,DATA!$A$3:$F$53,6,0)</f>
        <v>3850568</v>
      </c>
      <c r="W37" s="66"/>
    </row>
    <row r="38" spans="21:23">
      <c r="U38" s="64" t="s">
        <v>40</v>
      </c>
      <c r="V38" s="65">
        <f>VLOOKUP(U38,DATA!$A$3:$F$53,6,0)</f>
        <v>3930065</v>
      </c>
      <c r="W38" s="66"/>
    </row>
    <row r="39" spans="21:23">
      <c r="U39" s="64" t="s">
        <v>41</v>
      </c>
      <c r="V39" s="65">
        <f>VLOOKUP(U39,DATA!$A$3:$F$53,6,0)</f>
        <v>12773801</v>
      </c>
      <c r="W39" s="66"/>
    </row>
    <row r="40" spans="21:23">
      <c r="U40" s="64" t="s">
        <v>42</v>
      </c>
      <c r="V40" s="65">
        <f>VLOOKUP(U40,DATA!$A$3:$F$53,6,0)</f>
        <v>1051511</v>
      </c>
      <c r="W40" s="66"/>
    </row>
    <row r="41" spans="21:23">
      <c r="U41" s="64" t="s">
        <v>43</v>
      </c>
      <c r="V41" s="65">
        <f>VLOOKUP(U41,DATA!$A$3:$F$53,6,0)</f>
        <v>4774839</v>
      </c>
      <c r="W41" s="66"/>
    </row>
    <row r="42" spans="21:23">
      <c r="U42" s="64" t="s">
        <v>44</v>
      </c>
      <c r="V42" s="65">
        <f>VLOOKUP(U42,DATA!$A$3:$F$53,6,0)</f>
        <v>844877</v>
      </c>
      <c r="W42" s="66"/>
    </row>
    <row r="43" spans="21:23">
      <c r="U43" s="64" t="s">
        <v>45</v>
      </c>
      <c r="V43" s="65">
        <f>VLOOKUP(U43,DATA!$A$3:$F$53,6,0)</f>
        <v>6495978</v>
      </c>
      <c r="W43" s="66"/>
    </row>
    <row r="44" spans="21:23">
      <c r="U44" s="64" t="s">
        <v>46</v>
      </c>
      <c r="V44" s="65">
        <f>VLOOKUP(U44,DATA!$A$3:$F$53,6,0)</f>
        <v>26448193</v>
      </c>
      <c r="W44" s="66"/>
    </row>
    <row r="45" spans="21:23">
      <c r="U45" s="64" t="s">
        <v>47</v>
      </c>
      <c r="V45" s="65">
        <f>VLOOKUP(U45,DATA!$A$3:$F$53,6,0)</f>
        <v>2900872</v>
      </c>
      <c r="W45" s="66"/>
    </row>
    <row r="46" spans="21:23">
      <c r="U46" s="64" t="s">
        <v>48</v>
      </c>
      <c r="V46" s="65">
        <f>VLOOKUP(U46,DATA!$A$3:$F$53,6,0)</f>
        <v>626630</v>
      </c>
      <c r="W46" s="66"/>
    </row>
    <row r="47" spans="21:23">
      <c r="U47" s="64" t="s">
        <v>49</v>
      </c>
      <c r="V47" s="65">
        <f>VLOOKUP(U47,DATA!$A$3:$F$53,6,0)</f>
        <v>8260405</v>
      </c>
      <c r="W47" s="66"/>
    </row>
    <row r="48" spans="21:23">
      <c r="U48" s="64" t="s">
        <v>50</v>
      </c>
      <c r="V48" s="65">
        <f>VLOOKUP(U48,DATA!$A$3:$F$53,6,0)</f>
        <v>6971406</v>
      </c>
      <c r="W48" s="66"/>
    </row>
    <row r="49" spans="21:23">
      <c r="U49" s="64" t="s">
        <v>51</v>
      </c>
      <c r="V49" s="65">
        <f>VLOOKUP(U49,DATA!$A$3:$F$53,6,0)</f>
        <v>1854304</v>
      </c>
      <c r="W49" s="66"/>
    </row>
    <row r="50" spans="21:23">
      <c r="U50" s="64" t="s">
        <v>52</v>
      </c>
      <c r="V50" s="65">
        <f>VLOOKUP(U50,DATA!$A$3:$F$53,6,0)</f>
        <v>5742713</v>
      </c>
      <c r="W50" s="66"/>
    </row>
    <row r="51" spans="21:23">
      <c r="U51" s="64" t="s">
        <v>53</v>
      </c>
      <c r="V51" s="65">
        <f>VLOOKUP(U51,DATA!$A$3:$F$53,6,0)</f>
        <v>582658</v>
      </c>
      <c r="W51" s="66"/>
    </row>
    <row r="52" spans="21:23">
      <c r="U52" s="64"/>
      <c r="V52" s="64"/>
      <c r="W52" s="66"/>
    </row>
  </sheetData>
  <mergeCells count="4">
    <mergeCell ref="C2:D2"/>
    <mergeCell ref="F2:G2"/>
    <mergeCell ref="I2:J2"/>
    <mergeCell ref="L2:M2"/>
  </mergeCells>
  <conditionalFormatting sqref="B4:L11">
    <cfRule type="containsBlanks" dxfId="10" priority="1">
      <formula>LEN(TRIM(B4))=0</formula>
    </cfRule>
    <cfRule type="cellIs" dxfId="9" priority="2" operator="greaterThan">
      <formula>$Y$4</formula>
    </cfRule>
    <cfRule type="cellIs" dxfId="8" priority="3" operator="between">
      <formula>$Y$3</formula>
      <formula>$Y$4</formula>
    </cfRule>
    <cfRule type="cellIs" dxfId="7" priority="4" operator="between">
      <formula>$Y$2</formula>
      <formula>$Y$3</formula>
    </cfRule>
    <cfRule type="cellIs" dxfId="6" priority="6" operator="lessThan">
      <formula>$Y$2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showGridLines="0" workbookViewId="0"/>
  </sheetViews>
  <sheetFormatPr baseColWidth="10" defaultRowHeight="16" x14ac:dyDescent="0"/>
  <cols>
    <col min="1" max="20" width="6" style="70" customWidth="1"/>
    <col min="21" max="21" width="10.83203125" style="70"/>
    <col min="22" max="22" width="8.6640625" style="70" bestFit="1" customWidth="1"/>
    <col min="23" max="23" width="10.83203125" style="70"/>
    <col min="24" max="24" width="15.5" style="70" bestFit="1" customWidth="1"/>
    <col min="25" max="25" width="12.1640625" style="70" bestFit="1" customWidth="1"/>
    <col min="26" max="16384" width="10.83203125" style="70"/>
  </cols>
  <sheetData>
    <row r="1" spans="2:26" s="63" customFormat="1" ht="44" customHeight="1">
      <c r="B1" s="3" t="s">
        <v>0</v>
      </c>
      <c r="U1" s="64" t="s">
        <v>3</v>
      </c>
      <c r="V1" s="65">
        <f>VLOOKUP(U1,DATA!$A$3:$F$53,6,0)</f>
        <v>4833722</v>
      </c>
      <c r="W1" s="66"/>
      <c r="X1" s="83" t="s">
        <v>68</v>
      </c>
      <c r="Y1" s="79">
        <v>0</v>
      </c>
    </row>
    <row r="2" spans="2:26" s="63" customFormat="1" ht="36" customHeight="1">
      <c r="B2" s="61"/>
      <c r="C2" s="88" t="s">
        <v>59</v>
      </c>
      <c r="D2" s="88"/>
      <c r="E2" s="67"/>
      <c r="F2" s="88" t="s">
        <v>73</v>
      </c>
      <c r="G2" s="88"/>
      <c r="H2" s="73"/>
      <c r="I2" s="88" t="s">
        <v>74</v>
      </c>
      <c r="J2" s="88"/>
      <c r="K2" s="74"/>
      <c r="L2" s="88" t="s">
        <v>75</v>
      </c>
      <c r="M2" s="88"/>
      <c r="N2" s="80"/>
      <c r="O2" s="88" t="s">
        <v>76</v>
      </c>
      <c r="P2" s="88"/>
      <c r="U2" s="64" t="s">
        <v>4</v>
      </c>
      <c r="V2" s="65">
        <f>VLOOKUP(U2,DATA!$A$3:$F$53,6,0)</f>
        <v>735132</v>
      </c>
      <c r="W2" s="66"/>
      <c r="X2" s="83" t="s">
        <v>69</v>
      </c>
      <c r="Y2" s="81">
        <f>PERCENTILE(V1:V51,0.2)</f>
        <v>1328302</v>
      </c>
    </row>
    <row r="3" spans="2:26" ht="21" customHeight="1" thickBot="1">
      <c r="U3" s="64" t="s">
        <v>5</v>
      </c>
      <c r="V3" s="65">
        <f>VLOOKUP(U3,DATA!$A$3:$F$53,6,0)</f>
        <v>6626624</v>
      </c>
      <c r="W3" s="66"/>
      <c r="X3" s="83" t="s">
        <v>70</v>
      </c>
      <c r="Y3" s="81">
        <f>PERCENTILE(V1:V51,0.4)</f>
        <v>2991207</v>
      </c>
    </row>
    <row r="4" spans="2:26" s="2" customFormat="1" ht="36" customHeight="1" thickTop="1" thickBot="1">
      <c r="B4" s="7">
        <f>V2</f>
        <v>735132</v>
      </c>
      <c r="C4" s="6"/>
      <c r="D4" s="6"/>
      <c r="E4" s="6"/>
      <c r="F4" s="6"/>
      <c r="G4" s="6"/>
      <c r="H4" s="6"/>
      <c r="I4" s="6"/>
      <c r="J4" s="6"/>
      <c r="K4" s="6"/>
      <c r="L4" s="56">
        <f>V20</f>
        <v>1328302</v>
      </c>
      <c r="U4" s="64" t="s">
        <v>6</v>
      </c>
      <c r="V4" s="65">
        <f>VLOOKUP(U4,DATA!$A$3:$F$53,6,0)</f>
        <v>2959373</v>
      </c>
      <c r="W4" s="66"/>
      <c r="X4" s="83" t="s">
        <v>71</v>
      </c>
      <c r="Y4" s="81">
        <f>PERCENTILE(V1:V51,0.6)</f>
        <v>5420380</v>
      </c>
    </row>
    <row r="5" spans="2:26" s="2" customFormat="1" ht="36" customHeight="1" thickTop="1" thickBot="1">
      <c r="B5" s="6"/>
      <c r="C5" s="6"/>
      <c r="D5" s="6"/>
      <c r="E5" s="6"/>
      <c r="F5" s="6"/>
      <c r="G5" s="32">
        <f>V50</f>
        <v>5742713</v>
      </c>
      <c r="H5" s="6"/>
      <c r="I5" s="6"/>
      <c r="J5" s="6"/>
      <c r="K5" s="52">
        <f>V46</f>
        <v>626630</v>
      </c>
      <c r="L5" s="57">
        <f>V30</f>
        <v>1323459</v>
      </c>
      <c r="U5" s="64" t="s">
        <v>7</v>
      </c>
      <c r="V5" s="65">
        <f>VLOOKUP(U5,DATA!$A$3:$F$53,6,0)</f>
        <v>38332521</v>
      </c>
      <c r="W5" s="66"/>
      <c r="X5" s="84" t="s">
        <v>72</v>
      </c>
      <c r="Y5" s="82">
        <f>PERCENTILE(V1:V51,0.8)</f>
        <v>8899339</v>
      </c>
    </row>
    <row r="6" spans="2:26" s="2" customFormat="1" ht="36" customHeight="1" thickTop="1" thickBot="1">
      <c r="B6" s="9">
        <f>V48</f>
        <v>6971406</v>
      </c>
      <c r="C6" s="13">
        <f>V13</f>
        <v>1612136</v>
      </c>
      <c r="D6" s="17">
        <f>V27</f>
        <v>1015165</v>
      </c>
      <c r="E6" s="21">
        <f>V35</f>
        <v>723393</v>
      </c>
      <c r="F6" s="27">
        <f>V24</f>
        <v>5420380</v>
      </c>
      <c r="G6" s="33">
        <f>V14</f>
        <v>12882135</v>
      </c>
      <c r="H6" s="38">
        <f>V23</f>
        <v>9895622</v>
      </c>
      <c r="I6" s="6"/>
      <c r="J6" s="47">
        <f>V33</f>
        <v>19651127</v>
      </c>
      <c r="K6" s="53">
        <f>V22</f>
        <v>6692824</v>
      </c>
      <c r="L6" s="6"/>
      <c r="U6" s="64" t="s">
        <v>8</v>
      </c>
      <c r="V6" s="65">
        <f>VLOOKUP(U6,DATA!$A$3:$F$53,6,0)</f>
        <v>5268367</v>
      </c>
      <c r="W6" s="66"/>
    </row>
    <row r="7" spans="2:26" s="2" customFormat="1" ht="36" customHeight="1" thickTop="1" thickBot="1">
      <c r="B7" s="10">
        <f>V38</f>
        <v>3930065</v>
      </c>
      <c r="C7" s="14">
        <f>V29</f>
        <v>2790136</v>
      </c>
      <c r="D7" s="18">
        <f>V51</f>
        <v>582658</v>
      </c>
      <c r="E7" s="22">
        <f>V42</f>
        <v>844877</v>
      </c>
      <c r="F7" s="28">
        <f>V16</f>
        <v>3090416</v>
      </c>
      <c r="G7" s="34">
        <f>V15</f>
        <v>6570902</v>
      </c>
      <c r="H7" s="39">
        <f>V36</f>
        <v>11570808</v>
      </c>
      <c r="I7" s="43">
        <f>V39</f>
        <v>12773801</v>
      </c>
      <c r="J7" s="48">
        <f>V31</f>
        <v>8899339</v>
      </c>
      <c r="K7" s="54">
        <f>V7</f>
        <v>3596080</v>
      </c>
      <c r="L7" s="12">
        <f>V40</f>
        <v>1051511</v>
      </c>
      <c r="U7" s="64" t="s">
        <v>9</v>
      </c>
      <c r="V7" s="65">
        <f>VLOOKUP(U7,DATA!$A$3:$F$53,6,0)</f>
        <v>3596080</v>
      </c>
      <c r="W7" s="66"/>
    </row>
    <row r="8" spans="2:26" s="2" customFormat="1" ht="36" customHeight="1" thickTop="1" thickBot="1">
      <c r="B8" s="11">
        <f>V5</f>
        <v>38332521</v>
      </c>
      <c r="C8" s="15">
        <f>V45</f>
        <v>2900872</v>
      </c>
      <c r="D8" s="19">
        <f>V6</f>
        <v>5268367</v>
      </c>
      <c r="E8" s="23">
        <f>V28</f>
        <v>1868516</v>
      </c>
      <c r="F8" s="29">
        <f>V26</f>
        <v>6044171</v>
      </c>
      <c r="G8" s="35">
        <f>V18</f>
        <v>4395295</v>
      </c>
      <c r="H8" s="40">
        <f>V49</f>
        <v>1854304</v>
      </c>
      <c r="I8" s="44">
        <f>V47</f>
        <v>8260405</v>
      </c>
      <c r="J8" s="49">
        <f>V21</f>
        <v>5928814</v>
      </c>
      <c r="K8" s="55">
        <f>V8</f>
        <v>925749</v>
      </c>
      <c r="L8" s="6"/>
      <c r="U8" s="64" t="s">
        <v>10</v>
      </c>
      <c r="V8" s="65">
        <f>VLOOKUP(U8,DATA!$A$3:$F$53,6,0)</f>
        <v>925749</v>
      </c>
      <c r="W8" s="66"/>
    </row>
    <row r="9" spans="2:26" s="2" customFormat="1" ht="36" customHeight="1" thickTop="1" thickBot="1">
      <c r="B9" s="6"/>
      <c r="C9" s="16">
        <f>V3</f>
        <v>6626624</v>
      </c>
      <c r="D9" s="20">
        <f>V32</f>
        <v>2085287</v>
      </c>
      <c r="E9" s="24">
        <f>V17</f>
        <v>2893957</v>
      </c>
      <c r="F9" s="30">
        <f>V4</f>
        <v>2959373</v>
      </c>
      <c r="G9" s="36">
        <f>V43</f>
        <v>6495978</v>
      </c>
      <c r="H9" s="41">
        <f>V34</f>
        <v>9848060</v>
      </c>
      <c r="I9" s="45">
        <f>V41</f>
        <v>4774839</v>
      </c>
      <c r="J9" s="50">
        <f>V9</f>
        <v>646449</v>
      </c>
      <c r="K9" s="6"/>
      <c r="L9" s="6"/>
      <c r="U9" s="64" t="s">
        <v>11</v>
      </c>
      <c r="V9" s="65">
        <f>VLOOKUP(U9,DATA!$A$3:$F$53,6,0)</f>
        <v>646449</v>
      </c>
      <c r="W9" s="66"/>
      <c r="X9" s="70"/>
      <c r="Y9" s="70"/>
      <c r="Z9" s="70"/>
    </row>
    <row r="10" spans="2:26" s="2" customFormat="1" ht="36" customHeight="1" thickTop="1" thickBot="1">
      <c r="B10" s="6"/>
      <c r="C10" s="6"/>
      <c r="D10" s="6"/>
      <c r="E10" s="25">
        <f>V37</f>
        <v>3850568</v>
      </c>
      <c r="F10" s="31">
        <f>V19</f>
        <v>4625470</v>
      </c>
      <c r="G10" s="37">
        <f>V25</f>
        <v>2991207</v>
      </c>
      <c r="H10" s="42">
        <f>V1</f>
        <v>4833722</v>
      </c>
      <c r="I10" s="46">
        <f>V11</f>
        <v>9992167</v>
      </c>
      <c r="J10" s="6"/>
      <c r="K10" s="6"/>
      <c r="L10" s="6"/>
      <c r="U10" s="64" t="s">
        <v>12</v>
      </c>
      <c r="V10" s="65">
        <f>VLOOKUP(U10,DATA!$A$3:$F$53,6,0)</f>
        <v>19552860</v>
      </c>
      <c r="W10" s="66"/>
      <c r="X10" s="70"/>
      <c r="Y10" s="70"/>
      <c r="Z10" s="70"/>
    </row>
    <row r="11" spans="2:26" ht="36" customHeight="1" thickTop="1" thickBot="1">
      <c r="B11" s="8">
        <f>V12</f>
        <v>1404054</v>
      </c>
      <c r="C11" s="71"/>
      <c r="D11" s="71"/>
      <c r="E11" s="26">
        <f>V44</f>
        <v>26448193</v>
      </c>
      <c r="F11" s="71"/>
      <c r="G11" s="71"/>
      <c r="H11" s="71"/>
      <c r="I11" s="71"/>
      <c r="J11" s="51">
        <f>V10</f>
        <v>19552860</v>
      </c>
      <c r="K11" s="71"/>
      <c r="L11" s="71"/>
      <c r="U11" s="64" t="s">
        <v>13</v>
      </c>
      <c r="V11" s="65">
        <f>VLOOKUP(U11,DATA!$A$3:$F$53,6,0)</f>
        <v>9992167</v>
      </c>
      <c r="W11" s="66"/>
    </row>
    <row r="12" spans="2:26" ht="36" customHeight="1" thickTop="1">
      <c r="U12" s="64" t="s">
        <v>14</v>
      </c>
      <c r="V12" s="65">
        <f>VLOOKUP(U12,DATA!$A$3:$F$53,6,0)</f>
        <v>1404054</v>
      </c>
      <c r="W12" s="66"/>
    </row>
    <row r="13" spans="2:26" ht="36" customHeight="1">
      <c r="U13" s="64" t="s">
        <v>15</v>
      </c>
      <c r="V13" s="65">
        <f>VLOOKUP(U13,DATA!$A$3:$F$53,6,0)</f>
        <v>1612136</v>
      </c>
      <c r="W13" s="66"/>
    </row>
    <row r="14" spans="2:26" ht="36" customHeight="1">
      <c r="U14" s="64" t="s">
        <v>16</v>
      </c>
      <c r="V14" s="65">
        <f>VLOOKUP(U14,DATA!$A$3:$F$53,6,0)</f>
        <v>12882135</v>
      </c>
      <c r="W14" s="66"/>
    </row>
    <row r="15" spans="2:26" ht="36" customHeight="1">
      <c r="U15" s="64" t="s">
        <v>17</v>
      </c>
      <c r="V15" s="65">
        <f>VLOOKUP(U15,DATA!$A$3:$F$53,6,0)</f>
        <v>6570902</v>
      </c>
      <c r="W15" s="66"/>
    </row>
    <row r="16" spans="2:26" ht="36" customHeight="1">
      <c r="U16" s="64" t="s">
        <v>18</v>
      </c>
      <c r="V16" s="65">
        <f>VLOOKUP(U16,DATA!$A$3:$F$53,6,0)</f>
        <v>3090416</v>
      </c>
      <c r="W16" s="66"/>
    </row>
    <row r="17" spans="21:23" ht="36" customHeight="1">
      <c r="U17" s="64" t="s">
        <v>19</v>
      </c>
      <c r="V17" s="65">
        <f>VLOOKUP(U17,DATA!$A$3:$F$53,6,0)</f>
        <v>2893957</v>
      </c>
      <c r="W17" s="66"/>
    </row>
    <row r="18" spans="21:23" ht="36" customHeight="1">
      <c r="U18" s="64" t="s">
        <v>20</v>
      </c>
      <c r="V18" s="65">
        <f>VLOOKUP(U18,DATA!$A$3:$F$53,6,0)</f>
        <v>4395295</v>
      </c>
      <c r="W18" s="66"/>
    </row>
    <row r="19" spans="21:23" ht="36" customHeight="1">
      <c r="U19" s="64" t="s">
        <v>21</v>
      </c>
      <c r="V19" s="65">
        <f>VLOOKUP(U19,DATA!$A$3:$F$53,6,0)</f>
        <v>4625470</v>
      </c>
      <c r="W19" s="66"/>
    </row>
    <row r="20" spans="21:23">
      <c r="U20" s="64" t="s">
        <v>22</v>
      </c>
      <c r="V20" s="65">
        <f>VLOOKUP(U20,DATA!$A$3:$F$53,6,0)</f>
        <v>1328302</v>
      </c>
      <c r="W20" s="66"/>
    </row>
    <row r="21" spans="21:23">
      <c r="U21" s="64" t="s">
        <v>23</v>
      </c>
      <c r="V21" s="65">
        <f>VLOOKUP(U21,DATA!$A$3:$F$53,6,0)</f>
        <v>5928814</v>
      </c>
      <c r="W21" s="66"/>
    </row>
    <row r="22" spans="21:23">
      <c r="U22" s="64" t="s">
        <v>24</v>
      </c>
      <c r="V22" s="65">
        <f>VLOOKUP(U22,DATA!$A$3:$F$53,6,0)</f>
        <v>6692824</v>
      </c>
      <c r="W22" s="66"/>
    </row>
    <row r="23" spans="21:23">
      <c r="U23" s="64" t="s">
        <v>25</v>
      </c>
      <c r="V23" s="65">
        <f>VLOOKUP(U23,DATA!$A$3:$F$53,6,0)</f>
        <v>9895622</v>
      </c>
      <c r="W23" s="66"/>
    </row>
    <row r="24" spans="21:23">
      <c r="U24" s="64" t="s">
        <v>26</v>
      </c>
      <c r="V24" s="65">
        <f>VLOOKUP(U24,DATA!$A$3:$F$53,6,0)</f>
        <v>5420380</v>
      </c>
      <c r="W24" s="66"/>
    </row>
    <row r="25" spans="21:23">
      <c r="U25" s="64" t="s">
        <v>27</v>
      </c>
      <c r="V25" s="65">
        <f>VLOOKUP(U25,DATA!$A$3:$F$53,6,0)</f>
        <v>2991207</v>
      </c>
      <c r="W25" s="66"/>
    </row>
    <row r="26" spans="21:23">
      <c r="U26" s="64" t="s">
        <v>28</v>
      </c>
      <c r="V26" s="65">
        <f>VLOOKUP(U26,DATA!$A$3:$F$53,6,0)</f>
        <v>6044171</v>
      </c>
      <c r="W26" s="66"/>
    </row>
    <row r="27" spans="21:23">
      <c r="U27" s="64" t="s">
        <v>29</v>
      </c>
      <c r="V27" s="65">
        <f>VLOOKUP(U27,DATA!$A$3:$F$53,6,0)</f>
        <v>1015165</v>
      </c>
      <c r="W27" s="66"/>
    </row>
    <row r="28" spans="21:23">
      <c r="U28" s="64" t="s">
        <v>30</v>
      </c>
      <c r="V28" s="65">
        <f>VLOOKUP(U28,DATA!$A$3:$F$53,6,0)</f>
        <v>1868516</v>
      </c>
      <c r="W28" s="66"/>
    </row>
    <row r="29" spans="21:23">
      <c r="U29" s="64" t="s">
        <v>31</v>
      </c>
      <c r="V29" s="65">
        <f>VLOOKUP(U29,DATA!$A$3:$F$53,6,0)</f>
        <v>2790136</v>
      </c>
      <c r="W29" s="66"/>
    </row>
    <row r="30" spans="21:23">
      <c r="U30" s="64" t="s">
        <v>32</v>
      </c>
      <c r="V30" s="65">
        <f>VLOOKUP(U30,DATA!$A$3:$F$53,6,0)</f>
        <v>1323459</v>
      </c>
      <c r="W30" s="66"/>
    </row>
    <row r="31" spans="21:23">
      <c r="U31" s="64" t="s">
        <v>33</v>
      </c>
      <c r="V31" s="65">
        <f>VLOOKUP(U31,DATA!$A$3:$F$53,6,0)</f>
        <v>8899339</v>
      </c>
      <c r="W31" s="66"/>
    </row>
    <row r="32" spans="21:23">
      <c r="U32" s="64" t="s">
        <v>34</v>
      </c>
      <c r="V32" s="65">
        <f>VLOOKUP(U32,DATA!$A$3:$F$53,6,0)</f>
        <v>2085287</v>
      </c>
      <c r="W32" s="66"/>
    </row>
    <row r="33" spans="21:23">
      <c r="U33" s="64" t="s">
        <v>35</v>
      </c>
      <c r="V33" s="65">
        <f>VLOOKUP(U33,DATA!$A$3:$F$53,6,0)</f>
        <v>19651127</v>
      </c>
      <c r="W33" s="66"/>
    </row>
    <row r="34" spans="21:23">
      <c r="U34" s="64" t="s">
        <v>36</v>
      </c>
      <c r="V34" s="65">
        <f>VLOOKUP(U34,DATA!$A$3:$F$53,6,0)</f>
        <v>9848060</v>
      </c>
      <c r="W34" s="66"/>
    </row>
    <row r="35" spans="21:23">
      <c r="U35" s="64" t="s">
        <v>37</v>
      </c>
      <c r="V35" s="65">
        <f>VLOOKUP(U35,DATA!$A$3:$F$53,6,0)</f>
        <v>723393</v>
      </c>
      <c r="W35" s="66"/>
    </row>
    <row r="36" spans="21:23">
      <c r="U36" s="64" t="s">
        <v>38</v>
      </c>
      <c r="V36" s="65">
        <f>VLOOKUP(U36,DATA!$A$3:$F$53,6,0)</f>
        <v>11570808</v>
      </c>
      <c r="W36" s="66"/>
    </row>
    <row r="37" spans="21:23">
      <c r="U37" s="64" t="s">
        <v>39</v>
      </c>
      <c r="V37" s="65">
        <f>VLOOKUP(U37,DATA!$A$3:$F$53,6,0)</f>
        <v>3850568</v>
      </c>
      <c r="W37" s="66"/>
    </row>
    <row r="38" spans="21:23">
      <c r="U38" s="64" t="s">
        <v>40</v>
      </c>
      <c r="V38" s="65">
        <f>VLOOKUP(U38,DATA!$A$3:$F$53,6,0)</f>
        <v>3930065</v>
      </c>
      <c r="W38" s="66"/>
    </row>
    <row r="39" spans="21:23">
      <c r="U39" s="64" t="s">
        <v>41</v>
      </c>
      <c r="V39" s="65">
        <f>VLOOKUP(U39,DATA!$A$3:$F$53,6,0)</f>
        <v>12773801</v>
      </c>
      <c r="W39" s="66"/>
    </row>
    <row r="40" spans="21:23">
      <c r="U40" s="64" t="s">
        <v>42</v>
      </c>
      <c r="V40" s="65">
        <f>VLOOKUP(U40,DATA!$A$3:$F$53,6,0)</f>
        <v>1051511</v>
      </c>
      <c r="W40" s="66"/>
    </row>
    <row r="41" spans="21:23">
      <c r="U41" s="64" t="s">
        <v>43</v>
      </c>
      <c r="V41" s="65">
        <f>VLOOKUP(U41,DATA!$A$3:$F$53,6,0)</f>
        <v>4774839</v>
      </c>
      <c r="W41" s="66"/>
    </row>
    <row r="42" spans="21:23">
      <c r="U42" s="64" t="s">
        <v>44</v>
      </c>
      <c r="V42" s="65">
        <f>VLOOKUP(U42,DATA!$A$3:$F$53,6,0)</f>
        <v>844877</v>
      </c>
      <c r="W42" s="66"/>
    </row>
    <row r="43" spans="21:23">
      <c r="U43" s="64" t="s">
        <v>45</v>
      </c>
      <c r="V43" s="65">
        <f>VLOOKUP(U43,DATA!$A$3:$F$53,6,0)</f>
        <v>6495978</v>
      </c>
      <c r="W43" s="66"/>
    </row>
    <row r="44" spans="21:23">
      <c r="U44" s="64" t="s">
        <v>46</v>
      </c>
      <c r="V44" s="65">
        <f>VLOOKUP(U44,DATA!$A$3:$F$53,6,0)</f>
        <v>26448193</v>
      </c>
      <c r="W44" s="66"/>
    </row>
    <row r="45" spans="21:23">
      <c r="U45" s="64" t="s">
        <v>47</v>
      </c>
      <c r="V45" s="65">
        <f>VLOOKUP(U45,DATA!$A$3:$F$53,6,0)</f>
        <v>2900872</v>
      </c>
      <c r="W45" s="66"/>
    </row>
    <row r="46" spans="21:23">
      <c r="U46" s="64" t="s">
        <v>48</v>
      </c>
      <c r="V46" s="65">
        <f>VLOOKUP(U46,DATA!$A$3:$F$53,6,0)</f>
        <v>626630</v>
      </c>
      <c r="W46" s="66"/>
    </row>
    <row r="47" spans="21:23">
      <c r="U47" s="64" t="s">
        <v>49</v>
      </c>
      <c r="V47" s="65">
        <f>VLOOKUP(U47,DATA!$A$3:$F$53,6,0)</f>
        <v>8260405</v>
      </c>
      <c r="W47" s="66"/>
    </row>
    <row r="48" spans="21:23">
      <c r="U48" s="64" t="s">
        <v>50</v>
      </c>
      <c r="V48" s="65">
        <f>VLOOKUP(U48,DATA!$A$3:$F$53,6,0)</f>
        <v>6971406</v>
      </c>
      <c r="W48" s="66"/>
    </row>
    <row r="49" spans="21:23">
      <c r="U49" s="64" t="s">
        <v>51</v>
      </c>
      <c r="V49" s="65">
        <f>VLOOKUP(U49,DATA!$A$3:$F$53,6,0)</f>
        <v>1854304</v>
      </c>
      <c r="W49" s="66"/>
    </row>
    <row r="50" spans="21:23">
      <c r="U50" s="64" t="s">
        <v>52</v>
      </c>
      <c r="V50" s="65">
        <f>VLOOKUP(U50,DATA!$A$3:$F$53,6,0)</f>
        <v>5742713</v>
      </c>
      <c r="W50" s="66"/>
    </row>
    <row r="51" spans="21:23">
      <c r="U51" s="64" t="s">
        <v>53</v>
      </c>
      <c r="V51" s="65">
        <f>VLOOKUP(U51,DATA!$A$3:$F$53,6,0)</f>
        <v>582658</v>
      </c>
      <c r="W51" s="66"/>
    </row>
    <row r="52" spans="21:23">
      <c r="U52" s="64"/>
      <c r="V52" s="64"/>
      <c r="W52" s="66"/>
    </row>
  </sheetData>
  <mergeCells count="5">
    <mergeCell ref="C2:D2"/>
    <mergeCell ref="F2:G2"/>
    <mergeCell ref="I2:J2"/>
    <mergeCell ref="L2:M2"/>
    <mergeCell ref="O2:P2"/>
  </mergeCells>
  <conditionalFormatting sqref="B4:L11">
    <cfRule type="containsBlanks" dxfId="5" priority="1">
      <formula>LEN(TRIM(B4))=0</formula>
    </cfRule>
    <cfRule type="cellIs" dxfId="4" priority="2" operator="greaterThanOrEqual">
      <formula>$Y$5</formula>
    </cfRule>
    <cfRule type="cellIs" dxfId="3" priority="3" operator="between">
      <formula>$Y$4</formula>
      <formula>$Y$5</formula>
    </cfRule>
    <cfRule type="cellIs" dxfId="2" priority="4" operator="between">
      <formula>$Y$3</formula>
      <formula>$Y$4</formula>
    </cfRule>
    <cfRule type="cellIs" dxfId="1" priority="5" operator="between">
      <formula>$Y$2</formula>
      <formula>$Y$3</formula>
    </cfRule>
    <cfRule type="cellIs" dxfId="0" priority="6" operator="lessThan">
      <formula>$Y$2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RowHeight="15" x14ac:dyDescent="0"/>
  <cols>
    <col min="6" max="6" width="10.83203125" style="1"/>
  </cols>
  <sheetData>
    <row r="1" spans="1:6">
      <c r="A1" s="86">
        <v>1</v>
      </c>
      <c r="B1" s="86">
        <v>2</v>
      </c>
      <c r="C1" s="86">
        <v>3</v>
      </c>
      <c r="D1" s="86">
        <v>4</v>
      </c>
      <c r="E1" s="86">
        <v>5</v>
      </c>
      <c r="F1" s="87">
        <v>6</v>
      </c>
    </row>
    <row r="2" spans="1:6">
      <c r="B2" t="s">
        <v>56</v>
      </c>
      <c r="C2" t="s">
        <v>57</v>
      </c>
      <c r="D2" t="s">
        <v>56</v>
      </c>
      <c r="E2" t="s">
        <v>58</v>
      </c>
      <c r="F2" s="1" t="s">
        <v>55</v>
      </c>
    </row>
    <row r="3" spans="1:6" ht="17">
      <c r="A3" t="s">
        <v>3</v>
      </c>
      <c r="B3" s="59">
        <v>0.16700000000000001</v>
      </c>
      <c r="C3" s="58">
        <v>750</v>
      </c>
      <c r="D3" s="59">
        <v>0.16800000000000001</v>
      </c>
      <c r="E3" s="59">
        <v>0.13500000000000001</v>
      </c>
      <c r="F3" s="5">
        <v>4833722</v>
      </c>
    </row>
    <row r="4" spans="1:6" ht="17">
      <c r="A4" t="s">
        <v>4</v>
      </c>
      <c r="B4" s="59">
        <v>0.1</v>
      </c>
      <c r="C4" s="58">
        <v>66</v>
      </c>
      <c r="D4" s="59">
        <v>0.121</v>
      </c>
      <c r="E4" s="59">
        <v>0.125</v>
      </c>
      <c r="F4" s="5">
        <v>735132</v>
      </c>
    </row>
    <row r="5" spans="1:6" ht="17">
      <c r="A5" t="s">
        <v>5</v>
      </c>
      <c r="B5" s="59">
        <v>0.152</v>
      </c>
      <c r="C5" s="58">
        <v>917</v>
      </c>
      <c r="D5" s="59">
        <v>0.21299999999999999</v>
      </c>
      <c r="E5" s="59">
        <v>0.188</v>
      </c>
      <c r="F5" s="5">
        <v>6626624</v>
      </c>
    </row>
    <row r="6" spans="1:6" ht="17">
      <c r="A6" t="s">
        <v>6</v>
      </c>
      <c r="B6" s="59">
        <v>0.159</v>
      </c>
      <c r="C6" s="58">
        <v>509</v>
      </c>
      <c r="D6" s="59">
        <v>0.191</v>
      </c>
      <c r="E6" s="59">
        <v>0.16500000000000001</v>
      </c>
      <c r="F6" s="5">
        <v>2959373</v>
      </c>
    </row>
    <row r="7" spans="1:6" ht="17">
      <c r="A7" t="s">
        <v>7</v>
      </c>
      <c r="B7" s="59">
        <v>0.13200000000000001</v>
      </c>
      <c r="C7" s="60">
        <v>4716</v>
      </c>
      <c r="D7" s="59">
        <v>0.155</v>
      </c>
      <c r="E7" s="59">
        <v>0.23799999999999999</v>
      </c>
      <c r="F7" s="5">
        <v>38332521</v>
      </c>
    </row>
    <row r="8" spans="1:6" ht="17">
      <c r="A8" t="s">
        <v>8</v>
      </c>
      <c r="B8" s="59">
        <v>0.114</v>
      </c>
      <c r="C8" s="58">
        <v>530</v>
      </c>
      <c r="D8" s="59">
        <v>0.124</v>
      </c>
      <c r="E8" s="59">
        <v>0.13700000000000001</v>
      </c>
      <c r="F8" s="5">
        <v>5268367</v>
      </c>
    </row>
    <row r="9" spans="1:6" ht="17">
      <c r="A9" t="s">
        <v>9</v>
      </c>
      <c r="B9" s="59">
        <v>9.7000000000000003E-2</v>
      </c>
      <c r="C9" s="58">
        <v>326</v>
      </c>
      <c r="D9" s="59">
        <v>8.5999999999999993E-2</v>
      </c>
      <c r="E9" s="59">
        <v>0.125</v>
      </c>
      <c r="F9" s="5">
        <v>3596080</v>
      </c>
    </row>
    <row r="10" spans="1:6" ht="17">
      <c r="A10" t="s">
        <v>10</v>
      </c>
      <c r="B10" s="59">
        <v>9.1999999999999998E-2</v>
      </c>
      <c r="C10" s="58">
        <v>78</v>
      </c>
      <c r="D10" s="59">
        <v>0.124</v>
      </c>
      <c r="E10" s="59">
        <v>0.13900000000000001</v>
      </c>
      <c r="F10" s="5">
        <v>925749</v>
      </c>
    </row>
    <row r="11" spans="1:6" ht="17">
      <c r="A11" t="s">
        <v>11</v>
      </c>
      <c r="B11" s="59">
        <v>0.20699999999999999</v>
      </c>
      <c r="C11" s="58">
        <v>15</v>
      </c>
      <c r="D11" s="59">
        <v>0.18</v>
      </c>
      <c r="E11" s="59">
        <v>0.22700000000000001</v>
      </c>
      <c r="F11" s="5">
        <v>646449</v>
      </c>
    </row>
    <row r="12" spans="1:6" ht="17">
      <c r="A12" t="s">
        <v>12</v>
      </c>
      <c r="B12" s="59">
        <v>0.111</v>
      </c>
      <c r="C12" s="60">
        <v>2250</v>
      </c>
      <c r="D12" s="59">
        <v>0.14599999999999999</v>
      </c>
      <c r="E12" s="59">
        <v>0.19500000000000001</v>
      </c>
      <c r="F12" s="5">
        <v>19552860</v>
      </c>
    </row>
    <row r="13" spans="1:6" ht="17">
      <c r="A13" t="s">
        <v>13</v>
      </c>
      <c r="B13" s="59">
        <v>0.14399999999999999</v>
      </c>
      <c r="C13" s="60">
        <v>1298</v>
      </c>
      <c r="D13" s="59">
        <v>0.185</v>
      </c>
      <c r="E13" s="59">
        <v>0.182</v>
      </c>
      <c r="F13" s="5">
        <v>9992167</v>
      </c>
    </row>
    <row r="14" spans="1:6" ht="17">
      <c r="A14" t="s">
        <v>14</v>
      </c>
      <c r="B14" s="59">
        <v>8.5999999999999993E-2</v>
      </c>
      <c r="C14" s="58">
        <v>110</v>
      </c>
      <c r="D14" s="59">
        <v>0.126</v>
      </c>
      <c r="E14" s="59">
        <v>0.17299999999999999</v>
      </c>
      <c r="F14" s="5">
        <v>1404054</v>
      </c>
    </row>
    <row r="15" spans="1:6" ht="17">
      <c r="A15" t="s">
        <v>15</v>
      </c>
      <c r="B15" s="59">
        <v>9.9000000000000005E-2</v>
      </c>
      <c r="C15" s="58">
        <v>143</v>
      </c>
      <c r="D15" s="59">
        <v>0.13900000000000001</v>
      </c>
      <c r="E15" s="59">
        <v>0.11600000000000001</v>
      </c>
      <c r="F15" s="5">
        <v>1612136</v>
      </c>
    </row>
    <row r="16" spans="1:6" ht="17">
      <c r="A16" t="s">
        <v>16</v>
      </c>
      <c r="B16" s="59">
        <v>0.115</v>
      </c>
      <c r="C16" s="60">
        <v>1441</v>
      </c>
      <c r="D16" s="59">
        <v>0.13300000000000001</v>
      </c>
      <c r="E16" s="59">
        <v>0.152</v>
      </c>
      <c r="F16" s="5">
        <v>12882135</v>
      </c>
    </row>
    <row r="17" spans="1:6" ht="17">
      <c r="A17" t="s">
        <v>17</v>
      </c>
      <c r="B17" s="59">
        <v>0.126</v>
      </c>
      <c r="C17" s="58">
        <v>774</v>
      </c>
      <c r="D17" s="59">
        <v>0.16400000000000001</v>
      </c>
      <c r="E17" s="59">
        <v>0.14199999999999999</v>
      </c>
      <c r="F17" s="5">
        <v>6570902</v>
      </c>
    </row>
    <row r="18" spans="1:6" ht="17">
      <c r="A18" t="s">
        <v>18</v>
      </c>
      <c r="B18" s="59">
        <v>0.113</v>
      </c>
      <c r="C18" s="58">
        <v>327</v>
      </c>
      <c r="D18" s="59">
        <v>0.109</v>
      </c>
      <c r="E18" s="59">
        <v>8.5999999999999993E-2</v>
      </c>
      <c r="F18" s="5">
        <v>3090416</v>
      </c>
    </row>
    <row r="19" spans="1:6" ht="17">
      <c r="A19" t="s">
        <v>19</v>
      </c>
      <c r="B19" s="59">
        <v>0.125</v>
      </c>
      <c r="C19" s="58">
        <v>337</v>
      </c>
      <c r="D19" s="59">
        <v>0.13900000000000001</v>
      </c>
      <c r="E19" s="59">
        <v>0.115</v>
      </c>
      <c r="F19" s="5">
        <v>2893957</v>
      </c>
    </row>
    <row r="20" spans="1:6" ht="17">
      <c r="A20" t="s">
        <v>20</v>
      </c>
      <c r="B20" s="59">
        <v>0.14799999999999999</v>
      </c>
      <c r="C20" s="58">
        <v>599</v>
      </c>
      <c r="D20" s="59">
        <v>0.17100000000000001</v>
      </c>
      <c r="E20" s="59">
        <v>0.13600000000000001</v>
      </c>
      <c r="F20" s="5">
        <v>4395295</v>
      </c>
    </row>
    <row r="21" spans="1:6" ht="17">
      <c r="A21" t="s">
        <v>21</v>
      </c>
      <c r="B21" s="59">
        <v>0.183</v>
      </c>
      <c r="C21" s="58">
        <v>748</v>
      </c>
      <c r="D21" s="59">
        <v>0.14299999999999999</v>
      </c>
      <c r="E21" s="59">
        <v>0.185</v>
      </c>
      <c r="F21" s="5">
        <v>4625470</v>
      </c>
    </row>
    <row r="22" spans="1:6" ht="17">
      <c r="A22" t="s">
        <v>22</v>
      </c>
      <c r="B22" s="59">
        <v>0.126</v>
      </c>
      <c r="C22" s="58">
        <v>166</v>
      </c>
      <c r="D22" s="59">
        <v>0.11600000000000001</v>
      </c>
      <c r="E22" s="59">
        <v>0.112</v>
      </c>
      <c r="F22" s="5">
        <v>1328302</v>
      </c>
    </row>
    <row r="23" spans="1:6" ht="17">
      <c r="A23" t="s">
        <v>23</v>
      </c>
      <c r="B23" s="59">
        <v>9.7000000000000003E-2</v>
      </c>
      <c r="C23" s="58">
        <v>542</v>
      </c>
      <c r="D23" s="59">
        <v>9.7000000000000003E-2</v>
      </c>
      <c r="E23" s="59">
        <v>0.13400000000000001</v>
      </c>
      <c r="F23" s="5">
        <v>5928814</v>
      </c>
    </row>
    <row r="24" spans="1:6" ht="17">
      <c r="A24" t="s">
        <v>24</v>
      </c>
      <c r="B24" s="59">
        <v>0.10100000000000001</v>
      </c>
      <c r="C24" s="58">
        <v>641</v>
      </c>
      <c r="D24" s="59">
        <v>0.109</v>
      </c>
      <c r="E24" s="59">
        <v>0.13800000000000001</v>
      </c>
      <c r="F24" s="5">
        <v>6692824</v>
      </c>
    </row>
    <row r="25" spans="1:6" ht="17">
      <c r="A25" t="s">
        <v>25</v>
      </c>
      <c r="B25" s="59">
        <v>0.12</v>
      </c>
      <c r="C25" s="60">
        <v>1196</v>
      </c>
      <c r="D25" s="59">
        <v>0.27600000000000002</v>
      </c>
      <c r="E25" s="59">
        <v>0.13500000000000001</v>
      </c>
      <c r="F25" s="5">
        <v>9895622</v>
      </c>
    </row>
    <row r="26" spans="1:6" ht="17">
      <c r="A26" t="s">
        <v>26</v>
      </c>
      <c r="B26" s="59">
        <v>8.1000000000000003E-2</v>
      </c>
      <c r="C26" s="58">
        <v>412</v>
      </c>
      <c r="D26" s="59">
        <v>0.121</v>
      </c>
      <c r="E26" s="59">
        <v>9.7000000000000003E-2</v>
      </c>
      <c r="F26" s="5">
        <v>5420380</v>
      </c>
    </row>
    <row r="27" spans="1:6" ht="17">
      <c r="A27" t="s">
        <v>27</v>
      </c>
      <c r="B27" s="59">
        <v>0.20100000000000001</v>
      </c>
      <c r="C27" s="58">
        <v>571</v>
      </c>
      <c r="D27" s="59">
        <v>0.23200000000000001</v>
      </c>
      <c r="E27" s="59">
        <v>0.161</v>
      </c>
      <c r="F27" s="5">
        <v>2991207</v>
      </c>
    </row>
    <row r="28" spans="1:6" ht="17">
      <c r="A28" t="s">
        <v>28</v>
      </c>
      <c r="B28" s="59">
        <v>0.11600000000000001</v>
      </c>
      <c r="C28" s="58">
        <v>659</v>
      </c>
      <c r="D28" s="59">
        <v>0.156</v>
      </c>
      <c r="E28" s="59">
        <v>0.124</v>
      </c>
      <c r="F28" s="5">
        <v>6044171</v>
      </c>
    </row>
    <row r="29" spans="1:6" ht="17">
      <c r="A29" t="s">
        <v>29</v>
      </c>
      <c r="B29" s="59">
        <v>0.13800000000000001</v>
      </c>
      <c r="C29" s="58">
        <v>128</v>
      </c>
      <c r="D29" s="59">
        <v>0.13500000000000001</v>
      </c>
      <c r="E29" s="59">
        <v>0.121</v>
      </c>
      <c r="F29" s="5">
        <v>1015165</v>
      </c>
    </row>
    <row r="30" spans="1:6" ht="17">
      <c r="A30" t="s">
        <v>30</v>
      </c>
      <c r="B30" s="59">
        <v>9.5000000000000001E-2</v>
      </c>
      <c r="C30" s="58">
        <v>167</v>
      </c>
      <c r="D30" s="59">
        <v>0.1</v>
      </c>
      <c r="E30" s="59">
        <v>9.8000000000000004E-2</v>
      </c>
      <c r="F30" s="5">
        <v>1868516</v>
      </c>
    </row>
    <row r="31" spans="1:6" ht="17">
      <c r="A31" t="s">
        <v>31</v>
      </c>
      <c r="B31" s="59">
        <v>0.106</v>
      </c>
      <c r="C31" s="58">
        <v>260</v>
      </c>
      <c r="D31" s="59">
        <v>0.13100000000000001</v>
      </c>
      <c r="E31" s="59">
        <v>0.19800000000000001</v>
      </c>
      <c r="F31" s="5">
        <v>2790136</v>
      </c>
    </row>
    <row r="32" spans="1:6" ht="17">
      <c r="A32" t="s">
        <v>32</v>
      </c>
      <c r="B32" s="59">
        <v>0.12</v>
      </c>
      <c r="C32" s="58">
        <v>436</v>
      </c>
      <c r="D32" s="59">
        <v>0.13700000000000001</v>
      </c>
      <c r="E32" s="59">
        <v>0.13900000000000001</v>
      </c>
      <c r="F32" s="5">
        <v>1323459</v>
      </c>
    </row>
    <row r="33" spans="1:6" ht="17">
      <c r="A33" t="s">
        <v>33</v>
      </c>
      <c r="B33" s="59">
        <v>6.8000000000000005E-2</v>
      </c>
      <c r="C33" s="58">
        <v>592</v>
      </c>
      <c r="D33" s="59">
        <v>9.5000000000000001E-2</v>
      </c>
      <c r="E33" s="59">
        <v>0.155</v>
      </c>
      <c r="F33" s="5">
        <v>8899339</v>
      </c>
    </row>
    <row r="34" spans="1:6" ht="17">
      <c r="A34" t="s">
        <v>34</v>
      </c>
      <c r="B34" s="59">
        <v>0.17899999999999999</v>
      </c>
      <c r="C34" s="58">
        <v>347</v>
      </c>
      <c r="D34" s="59">
        <v>0.19600000000000001</v>
      </c>
      <c r="E34" s="59">
        <v>0.161</v>
      </c>
      <c r="F34" s="5">
        <v>2085287</v>
      </c>
    </row>
    <row r="35" spans="1:6" ht="17">
      <c r="A35" t="s">
        <v>35</v>
      </c>
      <c r="B35" s="59">
        <v>0.14499999999999999</v>
      </c>
      <c r="C35" s="60">
        <v>2760</v>
      </c>
      <c r="D35" s="59">
        <v>0.159</v>
      </c>
      <c r="E35" s="59">
        <v>0.18099999999999999</v>
      </c>
      <c r="F35" s="5">
        <v>19651127</v>
      </c>
    </row>
    <row r="36" spans="1:6" ht="17">
      <c r="A36" t="s">
        <v>36</v>
      </c>
      <c r="B36" s="59">
        <v>0.13100000000000001</v>
      </c>
      <c r="C36" s="60">
        <v>1115</v>
      </c>
      <c r="D36" s="59">
        <v>0.17</v>
      </c>
      <c r="E36" s="59">
        <v>0.14199999999999999</v>
      </c>
      <c r="F36" s="5">
        <v>9848060</v>
      </c>
    </row>
    <row r="37" spans="1:6" ht="17">
      <c r="A37" t="s">
        <v>37</v>
      </c>
      <c r="B37" s="59">
        <v>0.112</v>
      </c>
      <c r="C37" s="58">
        <v>70</v>
      </c>
      <c r="D37" s="59">
        <v>0.11</v>
      </c>
      <c r="E37" s="59">
        <v>9.1999999999999998E-2</v>
      </c>
      <c r="F37" s="5">
        <v>723393</v>
      </c>
    </row>
    <row r="38" spans="1:6" ht="17">
      <c r="A38" t="s">
        <v>38</v>
      </c>
      <c r="B38" s="59">
        <v>0.123</v>
      </c>
      <c r="C38" s="60">
        <v>1392</v>
      </c>
      <c r="D38" s="59">
        <v>0.13500000000000001</v>
      </c>
      <c r="E38" s="59">
        <v>0.13200000000000001</v>
      </c>
      <c r="F38" s="5">
        <v>11570808</v>
      </c>
    </row>
    <row r="39" spans="1:6" ht="17">
      <c r="A39" t="s">
        <v>39</v>
      </c>
      <c r="B39" s="59">
        <v>0.156</v>
      </c>
      <c r="C39" s="58">
        <v>543</v>
      </c>
      <c r="D39" s="59">
        <v>0.13</v>
      </c>
      <c r="E39" s="59">
        <v>0.13400000000000001</v>
      </c>
      <c r="F39" s="5">
        <v>3850568</v>
      </c>
    </row>
    <row r="40" spans="1:6" ht="17">
      <c r="A40" t="s">
        <v>40</v>
      </c>
      <c r="B40" s="59">
        <v>7.8600000000000003E-2</v>
      </c>
      <c r="C40" s="58">
        <v>73</v>
      </c>
      <c r="D40" s="59">
        <v>7.9000000000000001E-2</v>
      </c>
      <c r="E40" s="59">
        <v>0.10299999999999999</v>
      </c>
      <c r="F40" s="5">
        <v>3930065</v>
      </c>
    </row>
    <row r="41" spans="1:6" ht="17">
      <c r="A41" t="s">
        <v>41</v>
      </c>
      <c r="B41" s="59">
        <v>0.112</v>
      </c>
      <c r="C41" s="60">
        <v>1372</v>
      </c>
      <c r="D41" s="59">
        <v>0.112</v>
      </c>
      <c r="E41" s="59">
        <v>0.126</v>
      </c>
      <c r="F41" s="5">
        <v>12773801</v>
      </c>
    </row>
    <row r="42" spans="1:6" ht="17">
      <c r="A42" t="s">
        <v>42</v>
      </c>
      <c r="B42" s="59">
        <v>0.121</v>
      </c>
      <c r="C42" s="58">
        <v>127</v>
      </c>
      <c r="D42" s="59">
        <v>0.13200000000000001</v>
      </c>
      <c r="E42" s="59">
        <v>0.13600000000000001</v>
      </c>
      <c r="F42" s="5">
        <v>1051511</v>
      </c>
    </row>
    <row r="43" spans="1:6" ht="17">
      <c r="A43" t="s">
        <v>43</v>
      </c>
      <c r="B43" s="59">
        <v>0.15</v>
      </c>
      <c r="C43" s="58">
        <v>626</v>
      </c>
      <c r="D43" s="59">
        <v>0.13800000000000001</v>
      </c>
      <c r="E43" s="59">
        <v>0.158</v>
      </c>
      <c r="F43" s="5">
        <v>4774839</v>
      </c>
    </row>
    <row r="44" spans="1:6" ht="17">
      <c r="A44" t="s">
        <v>44</v>
      </c>
      <c r="B44" s="59">
        <v>0.11799999999999999</v>
      </c>
      <c r="C44" s="58">
        <v>90</v>
      </c>
      <c r="D44" s="59">
        <v>0.14299999999999999</v>
      </c>
      <c r="E44" s="59">
        <v>0.106</v>
      </c>
      <c r="F44" s="5">
        <v>844877</v>
      </c>
    </row>
    <row r="45" spans="1:6" ht="17">
      <c r="A45" t="s">
        <v>45</v>
      </c>
      <c r="B45" s="59">
        <v>0.15</v>
      </c>
      <c r="C45" s="58">
        <v>872</v>
      </c>
      <c r="D45" s="59">
        <v>0.16700000000000001</v>
      </c>
      <c r="E45" s="59">
        <v>0.155</v>
      </c>
      <c r="F45" s="5">
        <v>6495978</v>
      </c>
    </row>
    <row r="46" spans="1:6" ht="17">
      <c r="A46" t="s">
        <v>46</v>
      </c>
      <c r="B46" s="59">
        <v>0.16200000000000001</v>
      </c>
      <c r="C46" s="60">
        <v>3681</v>
      </c>
      <c r="D46" s="59">
        <v>0.17399999999999999</v>
      </c>
      <c r="E46" s="59">
        <v>0.16400000000000001</v>
      </c>
      <c r="F46" s="5">
        <v>26448193</v>
      </c>
    </row>
    <row r="47" spans="1:6" ht="17">
      <c r="A47" t="s">
        <v>47</v>
      </c>
      <c r="B47" s="59">
        <v>9.1999999999999998E-2</v>
      </c>
      <c r="C47" s="58">
        <v>231</v>
      </c>
      <c r="D47" s="59">
        <v>9.8000000000000004E-2</v>
      </c>
      <c r="E47" s="59">
        <v>0.11600000000000001</v>
      </c>
      <c r="F47" s="5">
        <v>2900872</v>
      </c>
    </row>
    <row r="48" spans="1:6" ht="17">
      <c r="A48" t="s">
        <v>48</v>
      </c>
      <c r="B48" s="59">
        <v>7.5999999999999998E-2</v>
      </c>
      <c r="C48" s="58">
        <v>47</v>
      </c>
      <c r="D48" s="59">
        <v>9.6000000000000002E-2</v>
      </c>
      <c r="E48" s="59">
        <v>0.10100000000000001</v>
      </c>
      <c r="F48" s="5">
        <v>626630</v>
      </c>
    </row>
    <row r="49" spans="1:6" ht="17">
      <c r="A49" t="s">
        <v>49</v>
      </c>
      <c r="B49" s="59">
        <v>9.1999999999999998E-2</v>
      </c>
      <c r="C49" s="58">
        <v>684</v>
      </c>
      <c r="D49" s="59">
        <v>0.108</v>
      </c>
      <c r="E49" s="59">
        <v>0.13300000000000001</v>
      </c>
      <c r="F49" s="5">
        <v>8260405</v>
      </c>
    </row>
    <row r="50" spans="1:6" ht="17">
      <c r="A50" t="s">
        <v>50</v>
      </c>
      <c r="B50" s="59">
        <v>0.10199999999999999</v>
      </c>
      <c r="C50" s="58">
        <v>636</v>
      </c>
      <c r="D50" s="59">
        <v>0.11899999999999999</v>
      </c>
      <c r="E50" s="59">
        <v>0.122</v>
      </c>
      <c r="F50" s="5">
        <v>6971406</v>
      </c>
    </row>
    <row r="51" spans="1:6" ht="17">
      <c r="A51" t="s">
        <v>51</v>
      </c>
      <c r="B51" s="59">
        <v>0.154</v>
      </c>
      <c r="C51" s="58">
        <v>276</v>
      </c>
      <c r="D51" s="59">
        <v>0.16</v>
      </c>
      <c r="E51" s="59">
        <v>0.129</v>
      </c>
      <c r="F51" s="5">
        <v>1854304</v>
      </c>
    </row>
    <row r="52" spans="1:6" ht="17">
      <c r="A52" t="s">
        <v>52</v>
      </c>
      <c r="B52" s="59">
        <v>0.10199999999999999</v>
      </c>
      <c r="C52" s="58">
        <v>553</v>
      </c>
      <c r="D52" s="59">
        <v>0.111</v>
      </c>
      <c r="E52" s="59">
        <v>0.108</v>
      </c>
      <c r="F52" s="5">
        <v>5742713</v>
      </c>
    </row>
    <row r="53" spans="1:6" ht="17">
      <c r="A53" t="s">
        <v>53</v>
      </c>
      <c r="B53" s="59">
        <v>0.106</v>
      </c>
      <c r="C53" s="58">
        <v>54</v>
      </c>
      <c r="D53" s="59">
        <v>9.2999999999999999E-2</v>
      </c>
      <c r="E53" s="59">
        <v>9.1999999999999998E-2</v>
      </c>
      <c r="F53" s="5">
        <v>582658</v>
      </c>
    </row>
    <row r="54" spans="1:6">
      <c r="F54" s="4"/>
    </row>
  </sheetData>
  <sortState ref="A1:E51">
    <sortCondition ref="A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 groups (blue-yellow)</vt:lpstr>
      <vt:lpstr>2 groups (blue-grey)</vt:lpstr>
      <vt:lpstr>3 groups</vt:lpstr>
      <vt:lpstr>4 groups</vt:lpstr>
      <vt:lpstr>5 groups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Meko</dc:creator>
  <cp:lastModifiedBy>Jonathan Schwabish</cp:lastModifiedBy>
  <dcterms:created xsi:type="dcterms:W3CDTF">2015-08-10T13:11:56Z</dcterms:created>
  <dcterms:modified xsi:type="dcterms:W3CDTF">2016-04-10T13:49:43Z</dcterms:modified>
</cp:coreProperties>
</file>