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Jon\Dropbox\"/>
    </mc:Choice>
  </mc:AlternateContent>
  <bookViews>
    <workbookView xWindow="0" yWindow="460" windowWidth="28800" windowHeight="17460" tabRatio="878" activeTab="2"/>
  </bookViews>
  <sheets>
    <sheet name="READ ME" sheetId="2" r:id="rId1"/>
    <sheet name="SUMMARY" sheetId="93" r:id="rId2"/>
    <sheet name="SUMMARY (2)" sheetId="94" r:id="rId3"/>
    <sheet name="EU28" sheetId="92" r:id="rId4"/>
    <sheet name="BE" sheetId="1" r:id="rId5"/>
    <sheet name="BG" sheetId="5" r:id="rId6"/>
    <sheet name="CZ" sheetId="7" r:id="rId7"/>
    <sheet name="DK" sheetId="9" r:id="rId8"/>
    <sheet name="DE" sheetId="8" r:id="rId9"/>
    <sheet name="EE" sheetId="10" r:id="rId10"/>
    <sheet name="EL" sheetId="84" r:id="rId11"/>
    <sheet name="ES" sheetId="44" r:id="rId12"/>
    <sheet name="FR" sheetId="45" r:id="rId13"/>
    <sheet name="HR" sheetId="46" r:id="rId14"/>
    <sheet name="IE" sheetId="89" r:id="rId15"/>
    <sheet name="IT" sheetId="74" r:id="rId16"/>
    <sheet name="CY" sheetId="88" r:id="rId17"/>
    <sheet name="LV" sheetId="48" r:id="rId18"/>
    <sheet name="LT" sheetId="49" r:id="rId19"/>
    <sheet name="LU" sheetId="50" r:id="rId20"/>
    <sheet name="HU" sheetId="91" r:id="rId21"/>
    <sheet name="MT" sheetId="76" r:id="rId22"/>
    <sheet name="NL" sheetId="53" r:id="rId23"/>
    <sheet name="AT" sheetId="4" r:id="rId24"/>
    <sheet name="PL" sheetId="55" r:id="rId25"/>
    <sheet name="PT" sheetId="56" r:id="rId26"/>
    <sheet name="RO" sheetId="57" r:id="rId27"/>
    <sheet name="SI" sheetId="77" r:id="rId28"/>
    <sheet name="SK" sheetId="86" r:id="rId29"/>
    <sheet name="FI" sheetId="90" r:id="rId30"/>
    <sheet name="SE" sheetId="78" r:id="rId31"/>
    <sheet name="UK" sheetId="81" r:id="rId32"/>
    <sheet name="NO" sheetId="80" r:id="rId33"/>
    <sheet name="IS" sheetId="79" r:id="rId34"/>
    <sheet name="AL" sheetId="85" r:id="rId35"/>
    <sheet name="ME" sheetId="68" r:id="rId36"/>
    <sheet name="MK" sheetId="69" r:id="rId37"/>
    <sheet name="TR" sheetId="87" r:id="rId38"/>
  </sheets>
  <externalReferences>
    <externalReference r:id="rId39"/>
    <externalReference r:id="rId40"/>
    <externalReference r:id="rId41"/>
  </externalReferences>
  <definedNames>
    <definedName name="btnMenuImportAsciiDirectory">"btnMenuimportAsciiDirectory"</definedName>
    <definedName name="ChosenCountry">[1]Cover!$H$116</definedName>
    <definedName name="ChosenUnit">[1]Cover!$Q$119</definedName>
    <definedName name="CountCoal">[1]Cover!$T$118</definedName>
    <definedName name="CountEle">[1]Cover!$T$121</definedName>
    <definedName name="CountGas">[1]Cover!$T$119</definedName>
    <definedName name="CountOil">[1]Cover!$T$120</definedName>
    <definedName name="CountRen">[1]Cover!$T$117</definedName>
    <definedName name="Countries">[1]Cover!$L$116:$N$172</definedName>
    <definedName name="Country">[1]Cover!$H$118</definedName>
    <definedName name="CountryCode">[1]Cover!$H$120</definedName>
    <definedName name="CountryList">[1]Cover!$L$116:$L$172</definedName>
    <definedName name="defaultCalorificValuesUpperLeft" localSheetId="2">[2]OIL!#REF!</definedName>
    <definedName name="defaultCalorificValuesUpperLeft">[2]OIL!#REF!</definedName>
    <definedName name="Eng">[3]Cover!$G$117</definedName>
    <definedName name="IndexYear">[1]Cover!$H$129</definedName>
    <definedName name="language_code_list">[1]Cover!$B$116:$B$116</definedName>
    <definedName name="oilCalorificValuesUpperLeft" localSheetId="2">[2]OIL!#REF!</definedName>
    <definedName name="oilCalorificValuesUpperLeft">[2]OIL!#REF!</definedName>
    <definedName name="_xlnm.Print_Area" localSheetId="15">IT!$A$1:$S$73</definedName>
    <definedName name="_xlnm.Print_Area" localSheetId="1">SUMMARY!$A$1:$W$147</definedName>
    <definedName name="_xlnm.Print_Area" localSheetId="2">'SUMMARY (2)'!$A$1:$F$141</definedName>
    <definedName name="_xlnm.Print_Titles" localSheetId="15">IT!$1:$5</definedName>
    <definedName name="TextCodeFilter" localSheetId="2">#REF!</definedName>
    <definedName name="TextCodeFilter">#REF!</definedName>
    <definedName name="TP.Petroleum" localSheetId="2">#REF!</definedName>
    <definedName name="TP.Petroleum">#REF!</definedName>
    <definedName name="YEARS">[1]Cover!$E$116:$E$146</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4" i="94" l="1"/>
  <c r="N53" i="78"/>
  <c r="N69" i="78"/>
  <c r="E4" i="94"/>
  <c r="K4" i="94"/>
  <c r="F5" i="94"/>
  <c r="N53" i="90"/>
  <c r="N69" i="90"/>
  <c r="E5" i="94"/>
  <c r="K5" i="94"/>
  <c r="F6" i="94"/>
  <c r="N53" i="48"/>
  <c r="N69" i="48"/>
  <c r="E6" i="94"/>
  <c r="K6" i="94"/>
  <c r="F7" i="94"/>
  <c r="N53" i="4"/>
  <c r="N69" i="4"/>
  <c r="E7" i="94"/>
  <c r="K7" i="94"/>
  <c r="F8" i="94"/>
  <c r="N53" i="9"/>
  <c r="N69" i="9"/>
  <c r="E8" i="94"/>
  <c r="K8" i="94"/>
  <c r="F9" i="94"/>
  <c r="N53" i="46"/>
  <c r="N69" i="46"/>
  <c r="E9" i="94"/>
  <c r="K9" i="94"/>
  <c r="F10" i="94"/>
  <c r="N53" i="10"/>
  <c r="N69" i="10"/>
  <c r="E10" i="94"/>
  <c r="K10" i="94"/>
  <c r="F11" i="94"/>
  <c r="N53" i="56"/>
  <c r="N69" i="56"/>
  <c r="E11" i="94"/>
  <c r="K11" i="94"/>
  <c r="F12" i="94"/>
  <c r="N53" i="49"/>
  <c r="N69" i="49"/>
  <c r="E12" i="94"/>
  <c r="K12" i="94"/>
  <c r="F13" i="94"/>
  <c r="N53" i="57"/>
  <c r="N69" i="57"/>
  <c r="E13" i="94"/>
  <c r="K13" i="94"/>
  <c r="F14" i="94"/>
  <c r="N53" i="77"/>
  <c r="N69" i="77"/>
  <c r="E14" i="94"/>
  <c r="K14" i="94"/>
  <c r="F15" i="94"/>
  <c r="N53" i="5"/>
  <c r="N69" i="5"/>
  <c r="E15" i="94"/>
  <c r="K15" i="94"/>
  <c r="F16" i="94"/>
  <c r="N53" i="74"/>
  <c r="N69" i="74"/>
  <c r="E16" i="94"/>
  <c r="K16" i="94"/>
  <c r="F17" i="94"/>
  <c r="N53" i="44"/>
  <c r="N69" i="44"/>
  <c r="E17" i="94"/>
  <c r="K17" i="94"/>
  <c r="F18" i="94"/>
  <c r="N53" i="84"/>
  <c r="N69" i="84"/>
  <c r="E18" i="94"/>
  <c r="K18" i="94"/>
  <c r="F19" i="94"/>
  <c r="N53" i="45"/>
  <c r="N69" i="45"/>
  <c r="E19" i="94"/>
  <c r="K19" i="94"/>
  <c r="F20" i="94"/>
  <c r="N53" i="7"/>
  <c r="N69" i="7"/>
  <c r="E20" i="94"/>
  <c r="K20" i="94"/>
  <c r="F21" i="94"/>
  <c r="N53" i="8"/>
  <c r="N69" i="8"/>
  <c r="E21" i="94"/>
  <c r="K21" i="94"/>
  <c r="F22" i="94"/>
  <c r="N53" i="91"/>
  <c r="N69" i="91"/>
  <c r="E22" i="94"/>
  <c r="K22" i="94"/>
  <c r="F23" i="94"/>
  <c r="N53" i="86"/>
  <c r="N69" i="86"/>
  <c r="E23" i="94"/>
  <c r="K23" i="94"/>
  <c r="F24" i="94"/>
  <c r="N53" i="55"/>
  <c r="N69" i="55"/>
  <c r="E24" i="94"/>
  <c r="K24" i="94"/>
  <c r="F25" i="94"/>
  <c r="N53" i="88"/>
  <c r="N69" i="88"/>
  <c r="E25" i="94"/>
  <c r="K25" i="94"/>
  <c r="F26" i="94"/>
  <c r="N53" i="89"/>
  <c r="N69" i="89"/>
  <c r="E26" i="94"/>
  <c r="K26" i="94"/>
  <c r="F27" i="94"/>
  <c r="N53" i="81"/>
  <c r="N69" i="81"/>
  <c r="E27" i="94"/>
  <c r="K27" i="94"/>
  <c r="F28" i="94"/>
  <c r="N69" i="1"/>
  <c r="E28" i="94"/>
  <c r="K28" i="94"/>
  <c r="F29" i="94"/>
  <c r="N53" i="53"/>
  <c r="N69" i="53"/>
  <c r="E29" i="94"/>
  <c r="K29" i="94"/>
  <c r="F30" i="94"/>
  <c r="N53" i="76"/>
  <c r="N69" i="76"/>
  <c r="E30" i="94"/>
  <c r="K30" i="94"/>
  <c r="F31" i="94"/>
  <c r="N53" i="50"/>
  <c r="N69" i="50"/>
  <c r="E31" i="94"/>
  <c r="K31" i="94"/>
  <c r="N60" i="5"/>
  <c r="N60" i="7"/>
  <c r="N60" i="9"/>
  <c r="N60" i="8"/>
  <c r="N60" i="10"/>
  <c r="N60" i="89"/>
  <c r="N60" i="84"/>
  <c r="N60" i="44"/>
  <c r="N60" i="45"/>
  <c r="N60" i="46"/>
  <c r="N60" i="74"/>
  <c r="N60" i="88"/>
  <c r="N60" i="48"/>
  <c r="N60" i="49"/>
  <c r="N60" i="50"/>
  <c r="N60" i="91"/>
  <c r="N60" i="76"/>
  <c r="N60" i="53"/>
  <c r="N60" i="4"/>
  <c r="N60" i="55"/>
  <c r="N60" i="56"/>
  <c r="N60" i="57"/>
  <c r="N60" i="77"/>
  <c r="N60" i="86"/>
  <c r="N60" i="90"/>
  <c r="N60" i="78"/>
  <c r="N60" i="81"/>
  <c r="N60" i="92"/>
  <c r="N67" i="92"/>
  <c r="N69" i="92"/>
  <c r="E3" i="94"/>
  <c r="K3" i="94"/>
  <c r="J4" i="94"/>
  <c r="J5" i="94"/>
  <c r="J6" i="94"/>
  <c r="J7" i="94"/>
  <c r="J8" i="94"/>
  <c r="J9" i="94"/>
  <c r="J10" i="94"/>
  <c r="J11" i="94"/>
  <c r="J12" i="94"/>
  <c r="J13" i="94"/>
  <c r="J14" i="94"/>
  <c r="J15" i="94"/>
  <c r="J16" i="94"/>
  <c r="J17" i="94"/>
  <c r="J18" i="94"/>
  <c r="J19" i="94"/>
  <c r="J20" i="94"/>
  <c r="J21" i="94"/>
  <c r="J22" i="94"/>
  <c r="J23" i="94"/>
  <c r="J24" i="94"/>
  <c r="J25" i="94"/>
  <c r="J26" i="94"/>
  <c r="J27" i="94"/>
  <c r="J28" i="94"/>
  <c r="J29" i="94"/>
  <c r="J30" i="94"/>
  <c r="J31" i="94"/>
  <c r="J3" i="94"/>
  <c r="I4" i="94"/>
  <c r="I5" i="94"/>
  <c r="I6" i="94"/>
  <c r="I7" i="94"/>
  <c r="I8" i="94"/>
  <c r="I9" i="94"/>
  <c r="I10" i="94"/>
  <c r="I11" i="94"/>
  <c r="I12" i="94"/>
  <c r="I13" i="94"/>
  <c r="I14" i="94"/>
  <c r="I15" i="94"/>
  <c r="I16" i="94"/>
  <c r="I17" i="94"/>
  <c r="I18" i="94"/>
  <c r="I19" i="94"/>
  <c r="I20" i="94"/>
  <c r="I21" i="94"/>
  <c r="I22" i="94"/>
  <c r="I23" i="94"/>
  <c r="I24" i="94"/>
  <c r="I25" i="94"/>
  <c r="I26" i="94"/>
  <c r="I27" i="94"/>
  <c r="I28" i="94"/>
  <c r="I29" i="94"/>
  <c r="I30" i="94"/>
  <c r="I31" i="94"/>
  <c r="I3" i="94"/>
  <c r="C53" i="5"/>
  <c r="C60" i="5"/>
  <c r="C53" i="7"/>
  <c r="C60" i="7"/>
  <c r="C53" i="9"/>
  <c r="C60" i="9"/>
  <c r="C53" i="8"/>
  <c r="C60" i="8"/>
  <c r="C53" i="10"/>
  <c r="C60" i="10"/>
  <c r="C53" i="89"/>
  <c r="C60" i="89"/>
  <c r="C53" i="84"/>
  <c r="C60" i="84"/>
  <c r="C53" i="44"/>
  <c r="C60" i="44"/>
  <c r="C53" i="45"/>
  <c r="C60" i="45"/>
  <c r="C53" i="46"/>
  <c r="C60" i="46"/>
  <c r="C53" i="74"/>
  <c r="C60" i="74"/>
  <c r="C53" i="88"/>
  <c r="C60" i="88"/>
  <c r="C53" i="48"/>
  <c r="C60" i="48"/>
  <c r="C53" i="49"/>
  <c r="C60" i="49"/>
  <c r="C53" i="50"/>
  <c r="C60" i="50"/>
  <c r="C53" i="91"/>
  <c r="C60" i="91"/>
  <c r="C53" i="76"/>
  <c r="C60" i="76"/>
  <c r="C53" i="53"/>
  <c r="C60" i="53"/>
  <c r="C53" i="4"/>
  <c r="C60" i="4"/>
  <c r="C53" i="55"/>
  <c r="C60" i="55"/>
  <c r="C53" i="56"/>
  <c r="C60" i="56"/>
  <c r="C53" i="57"/>
  <c r="C60" i="57"/>
  <c r="C53" i="77"/>
  <c r="C60" i="77"/>
  <c r="C53" i="86"/>
  <c r="C60" i="86"/>
  <c r="C53" i="90"/>
  <c r="C60" i="90"/>
  <c r="C53" i="78"/>
  <c r="C60" i="78"/>
  <c r="C53" i="81"/>
  <c r="C60" i="81"/>
  <c r="C60" i="92"/>
  <c r="C67" i="92"/>
  <c r="C69" i="92"/>
  <c r="D3" i="94"/>
  <c r="H3" i="94"/>
  <c r="C69" i="78"/>
  <c r="D4" i="94"/>
  <c r="H4" i="94"/>
  <c r="C69" i="90"/>
  <c r="D5" i="94"/>
  <c r="H5" i="94"/>
  <c r="C69" i="48"/>
  <c r="D6" i="94"/>
  <c r="H6" i="94"/>
  <c r="C69" i="4"/>
  <c r="D7" i="94"/>
  <c r="H7" i="94"/>
  <c r="C69" i="9"/>
  <c r="D8" i="94"/>
  <c r="H8" i="94"/>
  <c r="C69" i="46"/>
  <c r="D9" i="94"/>
  <c r="H9" i="94"/>
  <c r="C69" i="10"/>
  <c r="D10" i="94"/>
  <c r="H10" i="94"/>
  <c r="C69" i="56"/>
  <c r="D11" i="94"/>
  <c r="H11" i="94"/>
  <c r="C69" i="49"/>
  <c r="D12" i="94"/>
  <c r="H12" i="94"/>
  <c r="C69" i="57"/>
  <c r="D13" i="94"/>
  <c r="H13" i="94"/>
  <c r="C69" i="77"/>
  <c r="D14" i="94"/>
  <c r="H14" i="94"/>
  <c r="C69" i="5"/>
  <c r="D15" i="94"/>
  <c r="H15" i="94"/>
  <c r="C69" i="74"/>
  <c r="D16" i="94"/>
  <c r="H16" i="94"/>
  <c r="C69" i="44"/>
  <c r="D17" i="94"/>
  <c r="H17" i="94"/>
  <c r="C69" i="84"/>
  <c r="D18" i="94"/>
  <c r="H18" i="94"/>
  <c r="C69" i="45"/>
  <c r="D19" i="94"/>
  <c r="H19" i="94"/>
  <c r="C69" i="7"/>
  <c r="D20" i="94"/>
  <c r="H20" i="94"/>
  <c r="C69" i="8"/>
  <c r="D21" i="94"/>
  <c r="H21" i="94"/>
  <c r="C69" i="91"/>
  <c r="D22" i="94"/>
  <c r="H22" i="94"/>
  <c r="C69" i="86"/>
  <c r="D23" i="94"/>
  <c r="H23" i="94"/>
  <c r="C69" i="55"/>
  <c r="D24" i="94"/>
  <c r="H24" i="94"/>
  <c r="C69" i="88"/>
  <c r="D25" i="94"/>
  <c r="H25" i="94"/>
  <c r="C69" i="89"/>
  <c r="D26" i="94"/>
  <c r="H26" i="94"/>
  <c r="C69" i="81"/>
  <c r="D27" i="94"/>
  <c r="H27" i="94"/>
  <c r="C69" i="1"/>
  <c r="D28" i="94"/>
  <c r="H28" i="94"/>
  <c r="C69" i="53"/>
  <c r="D29" i="94"/>
  <c r="H29" i="94"/>
  <c r="C69" i="76"/>
  <c r="D30" i="94"/>
  <c r="H30" i="94"/>
  <c r="C69" i="50"/>
  <c r="D31" i="94"/>
  <c r="H31" i="94"/>
  <c r="G4" i="94"/>
  <c r="G5" i="94"/>
  <c r="G6" i="94"/>
  <c r="G7" i="94"/>
  <c r="G8" i="94"/>
  <c r="G9" i="94"/>
  <c r="G10" i="94"/>
  <c r="G11" i="94"/>
  <c r="G12" i="94"/>
  <c r="G13" i="94"/>
  <c r="G14" i="94"/>
  <c r="G15" i="94"/>
  <c r="G16" i="94"/>
  <c r="G17" i="94"/>
  <c r="G18" i="94"/>
  <c r="G19" i="94"/>
  <c r="G20" i="94"/>
  <c r="G21" i="94"/>
  <c r="G22" i="94"/>
  <c r="G23" i="94"/>
  <c r="G24" i="94"/>
  <c r="G25" i="94"/>
  <c r="G26" i="94"/>
  <c r="G27" i="94"/>
  <c r="G28" i="94"/>
  <c r="G29" i="94"/>
  <c r="G30" i="94"/>
  <c r="G31" i="94"/>
  <c r="G3" i="94"/>
  <c r="C4" i="94"/>
  <c r="C5" i="94"/>
  <c r="C6" i="94"/>
  <c r="C7" i="94"/>
  <c r="C8" i="94"/>
  <c r="C9" i="94"/>
  <c r="C10" i="94"/>
  <c r="C11" i="94"/>
  <c r="C12" i="94"/>
  <c r="C13" i="94"/>
  <c r="C14" i="94"/>
  <c r="C15" i="94"/>
  <c r="C16" i="94"/>
  <c r="C17" i="94"/>
  <c r="C18" i="94"/>
  <c r="C19" i="94"/>
  <c r="C20" i="94"/>
  <c r="C21" i="94"/>
  <c r="C22" i="94"/>
  <c r="C23" i="94"/>
  <c r="C24" i="94"/>
  <c r="C25" i="94"/>
  <c r="C26" i="94"/>
  <c r="C27" i="94"/>
  <c r="C28" i="94"/>
  <c r="C29" i="94"/>
  <c r="C30" i="94"/>
  <c r="C31" i="94"/>
  <c r="A208" i="55"/>
  <c r="R69" i="55"/>
  <c r="P69" i="55"/>
  <c r="S69" i="55"/>
  <c r="Q69" i="55"/>
  <c r="O69" i="55"/>
  <c r="S53" i="55"/>
  <c r="S60" i="55"/>
  <c r="Q53" i="55"/>
  <c r="Q60" i="55"/>
  <c r="O53" i="55"/>
  <c r="O60" i="55"/>
  <c r="M53" i="55"/>
  <c r="M60" i="55"/>
  <c r="K53" i="55"/>
  <c r="K60" i="55"/>
  <c r="I53" i="55"/>
  <c r="I60" i="55"/>
  <c r="G53" i="55"/>
  <c r="G60" i="55"/>
  <c r="E53" i="55"/>
  <c r="E60" i="55"/>
  <c r="R53" i="55"/>
  <c r="R60" i="55"/>
  <c r="P53" i="55"/>
  <c r="P60" i="55"/>
  <c r="L53" i="55"/>
  <c r="J53" i="55"/>
  <c r="H53" i="55"/>
  <c r="F53" i="55"/>
  <c r="D53" i="55"/>
  <c r="S47" i="55"/>
  <c r="Q47" i="55"/>
  <c r="O47" i="55"/>
  <c r="R47" i="55"/>
  <c r="P47" i="55"/>
  <c r="N47" i="55"/>
  <c r="L47" i="55"/>
  <c r="J47" i="55"/>
  <c r="H47" i="55"/>
  <c r="F47" i="55"/>
  <c r="D47" i="55"/>
  <c r="M47" i="55"/>
  <c r="K47" i="55"/>
  <c r="I47" i="55"/>
  <c r="G47" i="55"/>
  <c r="E47" i="55"/>
  <c r="C47" i="55"/>
  <c r="S37" i="55"/>
  <c r="Q37" i="55"/>
  <c r="O37" i="55"/>
  <c r="R37" i="55"/>
  <c r="P37" i="55"/>
  <c r="N37" i="55"/>
  <c r="L37" i="55"/>
  <c r="J37" i="55"/>
  <c r="H37" i="55"/>
  <c r="F37" i="55"/>
  <c r="D37" i="55"/>
  <c r="M37" i="55"/>
  <c r="K37" i="55"/>
  <c r="I37" i="55"/>
  <c r="G37" i="55"/>
  <c r="E37" i="55"/>
  <c r="C37" i="55"/>
  <c r="R16" i="55"/>
  <c r="P16" i="55"/>
  <c r="S16" i="55"/>
  <c r="Q16" i="55"/>
  <c r="O16" i="55"/>
  <c r="R12" i="55"/>
  <c r="P12" i="55"/>
  <c r="N12" i="55"/>
  <c r="N16" i="55"/>
  <c r="L12" i="55"/>
  <c r="L16" i="55"/>
  <c r="J12" i="55"/>
  <c r="J16" i="55"/>
  <c r="H12" i="55"/>
  <c r="H16" i="55"/>
  <c r="F12" i="55"/>
  <c r="F16" i="55"/>
  <c r="D12" i="55"/>
  <c r="D16" i="55"/>
  <c r="S12" i="55"/>
  <c r="Q12" i="55"/>
  <c r="O12" i="55"/>
  <c r="M12" i="55"/>
  <c r="K12" i="55"/>
  <c r="I12" i="55"/>
  <c r="G12" i="55"/>
  <c r="E12" i="55"/>
  <c r="C12" i="55"/>
  <c r="D69" i="55"/>
  <c r="D60" i="55"/>
  <c r="F69" i="55"/>
  <c r="F60" i="55"/>
  <c r="H69" i="55"/>
  <c r="H60" i="55"/>
  <c r="J69" i="55"/>
  <c r="J60" i="55"/>
  <c r="L69" i="55"/>
  <c r="L60" i="55"/>
  <c r="C16" i="55"/>
  <c r="E16" i="55"/>
  <c r="G16" i="55"/>
  <c r="I16" i="55"/>
  <c r="K16" i="55"/>
  <c r="M16" i="55"/>
  <c r="E69" i="55"/>
  <c r="G69" i="55"/>
  <c r="I69" i="55"/>
  <c r="K69" i="55"/>
  <c r="M69" i="55"/>
  <c r="C69" i="68"/>
  <c r="C47" i="68"/>
  <c r="C37" i="68"/>
  <c r="C16" i="68"/>
  <c r="U5" i="93"/>
  <c r="T8" i="93"/>
  <c r="S11" i="93"/>
  <c r="U13" i="93"/>
  <c r="T16" i="93"/>
  <c r="S19" i="93"/>
  <c r="U21" i="93"/>
  <c r="T24" i="93"/>
  <c r="S27" i="93"/>
  <c r="U29" i="93"/>
  <c r="T32" i="93"/>
  <c r="S35" i="93"/>
  <c r="S6" i="93"/>
  <c r="U8" i="93"/>
  <c r="T11" i="93"/>
  <c r="S14" i="93"/>
  <c r="U16" i="93"/>
  <c r="T19" i="93"/>
  <c r="S22" i="93"/>
  <c r="U24" i="93"/>
  <c r="T27" i="93"/>
  <c r="S30" i="93"/>
  <c r="U32" i="93"/>
  <c r="T35" i="93"/>
  <c r="U35" i="93"/>
  <c r="T6" i="93"/>
  <c r="S9" i="93"/>
  <c r="U11" i="93"/>
  <c r="T14" i="93"/>
  <c r="S17" i="93"/>
  <c r="U19" i="93"/>
  <c r="T22" i="93"/>
  <c r="S25" i="93"/>
  <c r="U27" i="93"/>
  <c r="T30" i="93"/>
  <c r="S33" i="93"/>
  <c r="T36" i="93"/>
  <c r="U6" i="93"/>
  <c r="T9" i="93"/>
  <c r="S12" i="93"/>
  <c r="U14" i="93"/>
  <c r="T17" i="93"/>
  <c r="S20" i="93"/>
  <c r="U22" i="93"/>
  <c r="T25" i="93"/>
  <c r="S28" i="93"/>
  <c r="U30" i="93"/>
  <c r="T33" i="93"/>
  <c r="S36" i="93"/>
  <c r="S37" i="93"/>
  <c r="S7" i="93"/>
  <c r="U9" i="93"/>
  <c r="T12" i="93"/>
  <c r="S15" i="93"/>
  <c r="U17" i="93"/>
  <c r="T20" i="93"/>
  <c r="S23" i="93"/>
  <c r="U25" i="93"/>
  <c r="T28" i="93"/>
  <c r="S31" i="93"/>
  <c r="U33" i="93"/>
  <c r="U37" i="93"/>
  <c r="T7" i="93"/>
  <c r="S10" i="93"/>
  <c r="U12" i="93"/>
  <c r="T15" i="93"/>
  <c r="S18" i="93"/>
  <c r="U20" i="93"/>
  <c r="T23" i="93"/>
  <c r="S26" i="93"/>
  <c r="U28" i="93"/>
  <c r="T31" i="93"/>
  <c r="S34" i="93"/>
  <c r="U36" i="93"/>
  <c r="S5" i="93"/>
  <c r="U7" i="93"/>
  <c r="T10" i="93"/>
  <c r="S13" i="93"/>
  <c r="U15" i="93"/>
  <c r="T18" i="93"/>
  <c r="S21" i="93"/>
  <c r="U23" i="93"/>
  <c r="T26" i="93"/>
  <c r="S29" i="93"/>
  <c r="U31" i="93"/>
  <c r="T34" i="93"/>
  <c r="T5" i="93"/>
  <c r="S8" i="93"/>
  <c r="U10" i="93"/>
  <c r="T13" i="93"/>
  <c r="S16" i="93"/>
  <c r="U18" i="93"/>
  <c r="T21" i="93"/>
  <c r="S24" i="93"/>
  <c r="U26" i="93"/>
  <c r="T29" i="93"/>
  <c r="S32" i="93"/>
  <c r="U34" i="93"/>
  <c r="T37" i="93"/>
  <c r="A208" i="74"/>
  <c r="S69" i="74"/>
  <c r="Q69" i="74"/>
  <c r="O69" i="74"/>
  <c r="R69" i="74"/>
  <c r="P69" i="74"/>
  <c r="R53" i="74"/>
  <c r="R60" i="74"/>
  <c r="P53" i="74"/>
  <c r="P60" i="74"/>
  <c r="L53" i="74"/>
  <c r="L60" i="74"/>
  <c r="J53" i="74"/>
  <c r="J60" i="74"/>
  <c r="H53" i="74"/>
  <c r="H60" i="74"/>
  <c r="F53" i="74"/>
  <c r="F60" i="74"/>
  <c r="D53" i="74"/>
  <c r="D60" i="74"/>
  <c r="S53" i="74"/>
  <c r="S60" i="74"/>
  <c r="Q53" i="74"/>
  <c r="Q60" i="74"/>
  <c r="O53" i="74"/>
  <c r="O60" i="74"/>
  <c r="M53" i="74"/>
  <c r="K53" i="74"/>
  <c r="I53" i="74"/>
  <c r="G53" i="74"/>
  <c r="E53" i="74"/>
  <c r="R47" i="74"/>
  <c r="P47" i="74"/>
  <c r="S47" i="74"/>
  <c r="Q47" i="74"/>
  <c r="O47" i="74"/>
  <c r="M47" i="74"/>
  <c r="K47" i="74"/>
  <c r="I47" i="74"/>
  <c r="G47" i="74"/>
  <c r="E47" i="74"/>
  <c r="C47" i="74"/>
  <c r="N47" i="74"/>
  <c r="L47" i="74"/>
  <c r="J47" i="74"/>
  <c r="H47" i="74"/>
  <c r="F47" i="74"/>
  <c r="D47" i="74"/>
  <c r="R37" i="74"/>
  <c r="P37" i="74"/>
  <c r="S37" i="74"/>
  <c r="Q37" i="74"/>
  <c r="O37" i="74"/>
  <c r="M37" i="74"/>
  <c r="K37" i="74"/>
  <c r="I37" i="74"/>
  <c r="G37" i="74"/>
  <c r="E37" i="74"/>
  <c r="C37" i="74"/>
  <c r="N37" i="74"/>
  <c r="L37" i="74"/>
  <c r="J37" i="74"/>
  <c r="H37" i="74"/>
  <c r="F37" i="74"/>
  <c r="D37" i="74"/>
  <c r="S16" i="74"/>
  <c r="R16" i="74"/>
  <c r="Q16" i="74"/>
  <c r="P16" i="74"/>
  <c r="O16" i="74"/>
  <c r="M12" i="74"/>
  <c r="M16" i="74"/>
  <c r="K12" i="74"/>
  <c r="K16" i="74"/>
  <c r="I12" i="74"/>
  <c r="I16" i="74"/>
  <c r="G12" i="74"/>
  <c r="G16" i="74"/>
  <c r="E12" i="74"/>
  <c r="E16" i="74"/>
  <c r="C12" i="74"/>
  <c r="C16" i="74"/>
  <c r="S12" i="74"/>
  <c r="R12" i="74"/>
  <c r="Q12" i="74"/>
  <c r="P12" i="74"/>
  <c r="O12" i="74"/>
  <c r="N12" i="74"/>
  <c r="L12" i="74"/>
  <c r="J12" i="74"/>
  <c r="H12" i="74"/>
  <c r="F12" i="74"/>
  <c r="D12" i="74"/>
  <c r="G69" i="74"/>
  <c r="G60" i="74"/>
  <c r="K69" i="74"/>
  <c r="K60" i="74"/>
  <c r="M69" i="74"/>
  <c r="M60" i="74"/>
  <c r="D69" i="74"/>
  <c r="F69" i="74"/>
  <c r="H69" i="74"/>
  <c r="J69" i="74"/>
  <c r="L69" i="74"/>
  <c r="D16" i="74"/>
  <c r="F16" i="74"/>
  <c r="H16" i="74"/>
  <c r="J16" i="74"/>
  <c r="L16" i="74"/>
  <c r="N16" i="74"/>
  <c r="E69" i="74"/>
  <c r="E60" i="74"/>
  <c r="I69" i="74"/>
  <c r="I60" i="74"/>
  <c r="W5" i="93"/>
  <c r="W6" i="93"/>
  <c r="W7" i="93"/>
  <c r="W8" i="93"/>
  <c r="W9" i="93"/>
  <c r="W10" i="93"/>
  <c r="W11" i="93"/>
  <c r="W12" i="93"/>
  <c r="W13" i="93"/>
  <c r="W14" i="93"/>
  <c r="W15" i="93"/>
  <c r="W16" i="93"/>
  <c r="W17" i="93"/>
  <c r="W18" i="93"/>
  <c r="W19" i="93"/>
  <c r="W20" i="93"/>
  <c r="W21" i="93"/>
  <c r="W22" i="93"/>
  <c r="W23" i="93"/>
  <c r="W24" i="93"/>
  <c r="W25" i="93"/>
  <c r="W26" i="93"/>
  <c r="W27" i="93"/>
  <c r="W28" i="93"/>
  <c r="W29" i="93"/>
  <c r="W30" i="93"/>
  <c r="W31" i="93"/>
  <c r="W32" i="93"/>
  <c r="W33" i="93"/>
  <c r="W34" i="93"/>
  <c r="W35" i="93"/>
  <c r="W36" i="93"/>
  <c r="W37" i="93"/>
  <c r="W4" i="93"/>
  <c r="S67" i="92"/>
  <c r="R67" i="92"/>
  <c r="Q67" i="92"/>
  <c r="P67" i="92"/>
  <c r="O67" i="92"/>
  <c r="M67" i="92"/>
  <c r="L67" i="92"/>
  <c r="K67" i="92"/>
  <c r="J67" i="92"/>
  <c r="I67" i="92"/>
  <c r="H67" i="92"/>
  <c r="G67" i="92"/>
  <c r="F67" i="92"/>
  <c r="E67" i="92"/>
  <c r="D67" i="92"/>
  <c r="S66" i="92"/>
  <c r="R66" i="92"/>
  <c r="Q66" i="92"/>
  <c r="P66" i="92"/>
  <c r="O66" i="92"/>
  <c r="N66" i="92"/>
  <c r="M66" i="92"/>
  <c r="L66" i="92"/>
  <c r="K66" i="92"/>
  <c r="J66" i="92"/>
  <c r="I66" i="92"/>
  <c r="H66" i="92"/>
  <c r="G66" i="92"/>
  <c r="F66" i="92"/>
  <c r="E66" i="92"/>
  <c r="D66" i="92"/>
  <c r="C66" i="92"/>
  <c r="S63" i="92"/>
  <c r="R63" i="92"/>
  <c r="Q63" i="92"/>
  <c r="P63" i="92"/>
  <c r="O63" i="92"/>
  <c r="N63" i="92"/>
  <c r="M63" i="92"/>
  <c r="L63" i="92"/>
  <c r="K63" i="92"/>
  <c r="J63" i="92"/>
  <c r="I63" i="92"/>
  <c r="H63" i="92"/>
  <c r="G63" i="92"/>
  <c r="F63" i="92"/>
  <c r="E63" i="92"/>
  <c r="D63" i="92"/>
  <c r="C63" i="92"/>
  <c r="S58" i="92"/>
  <c r="R58" i="92"/>
  <c r="Q58" i="92"/>
  <c r="P58" i="92"/>
  <c r="O58" i="92"/>
  <c r="N58" i="92"/>
  <c r="M58" i="92"/>
  <c r="L58" i="92"/>
  <c r="K58" i="92"/>
  <c r="J58" i="92"/>
  <c r="I58" i="92"/>
  <c r="H58" i="92"/>
  <c r="G58" i="92"/>
  <c r="F58" i="92"/>
  <c r="E58" i="92"/>
  <c r="D58" i="92"/>
  <c r="C58" i="92"/>
  <c r="S57" i="92"/>
  <c r="R57" i="92"/>
  <c r="Q57" i="92"/>
  <c r="P57" i="92"/>
  <c r="O57" i="92"/>
  <c r="N57" i="92"/>
  <c r="M57" i="92"/>
  <c r="L57" i="92"/>
  <c r="K57" i="92"/>
  <c r="J57" i="92"/>
  <c r="I57" i="92"/>
  <c r="H57" i="92"/>
  <c r="G57" i="92"/>
  <c r="F57" i="92"/>
  <c r="E57" i="92"/>
  <c r="D57" i="92"/>
  <c r="C57" i="92"/>
  <c r="S52" i="92"/>
  <c r="R52" i="92"/>
  <c r="Q52" i="92"/>
  <c r="P52" i="92"/>
  <c r="O52" i="92"/>
  <c r="N52" i="92"/>
  <c r="M52" i="92"/>
  <c r="L52" i="92"/>
  <c r="K52" i="92"/>
  <c r="J52" i="92"/>
  <c r="I52" i="92"/>
  <c r="H52" i="92"/>
  <c r="G52" i="92"/>
  <c r="F52" i="92"/>
  <c r="E52" i="92"/>
  <c r="D52" i="92"/>
  <c r="C52" i="92"/>
  <c r="S51" i="92"/>
  <c r="R51" i="92"/>
  <c r="Q51" i="92"/>
  <c r="P51" i="92"/>
  <c r="O51" i="92"/>
  <c r="N51" i="92"/>
  <c r="M51" i="92"/>
  <c r="L51" i="92"/>
  <c r="K51" i="92"/>
  <c r="J51" i="92"/>
  <c r="I51" i="92"/>
  <c r="H51" i="92"/>
  <c r="G51" i="92"/>
  <c r="F51" i="92"/>
  <c r="E51" i="92"/>
  <c r="D51" i="92"/>
  <c r="C51" i="92"/>
  <c r="S50" i="92"/>
  <c r="R50" i="92"/>
  <c r="Q50" i="92"/>
  <c r="P50" i="92"/>
  <c r="O50" i="92"/>
  <c r="N50" i="92"/>
  <c r="M50" i="92"/>
  <c r="L50" i="92"/>
  <c r="K50" i="92"/>
  <c r="J50" i="92"/>
  <c r="I50" i="92"/>
  <c r="H50" i="92"/>
  <c r="G50" i="92"/>
  <c r="F50" i="92"/>
  <c r="E50" i="92"/>
  <c r="D50" i="92"/>
  <c r="C50" i="92"/>
  <c r="S45" i="92"/>
  <c r="R45" i="92"/>
  <c r="Q45" i="92"/>
  <c r="P45" i="92"/>
  <c r="O45" i="92"/>
  <c r="N45" i="92"/>
  <c r="M45" i="92"/>
  <c r="M43" i="92"/>
  <c r="M47" i="92"/>
  <c r="L45" i="92"/>
  <c r="K45" i="92"/>
  <c r="K43" i="92"/>
  <c r="K47" i="92"/>
  <c r="J45" i="92"/>
  <c r="I45" i="92"/>
  <c r="I43" i="92"/>
  <c r="I47" i="92"/>
  <c r="H45" i="92"/>
  <c r="G45" i="92"/>
  <c r="G43" i="92"/>
  <c r="G47" i="92"/>
  <c r="F45" i="92"/>
  <c r="E45" i="92"/>
  <c r="E43" i="92"/>
  <c r="E47" i="92"/>
  <c r="D45" i="92"/>
  <c r="C45" i="92"/>
  <c r="C43" i="92"/>
  <c r="C47" i="92"/>
  <c r="S43" i="92"/>
  <c r="R43" i="92"/>
  <c r="Q43" i="92"/>
  <c r="P43" i="92"/>
  <c r="O43" i="92"/>
  <c r="N43" i="92"/>
  <c r="L43" i="92"/>
  <c r="J43" i="92"/>
  <c r="H43" i="92"/>
  <c r="F43" i="92"/>
  <c r="D43" i="92"/>
  <c r="S42" i="92"/>
  <c r="R42" i="92"/>
  <c r="Q42" i="92"/>
  <c r="P42" i="92"/>
  <c r="O42" i="92"/>
  <c r="N42" i="92"/>
  <c r="M42" i="92"/>
  <c r="L42" i="92"/>
  <c r="K42" i="92"/>
  <c r="J42" i="92"/>
  <c r="I42" i="92"/>
  <c r="H42" i="92"/>
  <c r="G42" i="92"/>
  <c r="F42" i="92"/>
  <c r="E42" i="92"/>
  <c r="D42" i="92"/>
  <c r="C42" i="92"/>
  <c r="S41" i="92"/>
  <c r="R41" i="92"/>
  <c r="Q41" i="92"/>
  <c r="P41" i="92"/>
  <c r="O41" i="92"/>
  <c r="N41" i="92"/>
  <c r="M41" i="92"/>
  <c r="L41" i="92"/>
  <c r="K41" i="92"/>
  <c r="J41" i="92"/>
  <c r="I41" i="92"/>
  <c r="H41" i="92"/>
  <c r="G41" i="92"/>
  <c r="F41" i="92"/>
  <c r="E41" i="92"/>
  <c r="D41" i="92"/>
  <c r="C41" i="92"/>
  <c r="S40" i="92"/>
  <c r="R40" i="92"/>
  <c r="Q40" i="92"/>
  <c r="P40" i="92"/>
  <c r="O40" i="92"/>
  <c r="N40" i="92"/>
  <c r="M40" i="92"/>
  <c r="L40" i="92"/>
  <c r="K40" i="92"/>
  <c r="J40" i="92"/>
  <c r="I40" i="92"/>
  <c r="H40" i="92"/>
  <c r="G40" i="92"/>
  <c r="F40" i="92"/>
  <c r="E40" i="92"/>
  <c r="D40" i="92"/>
  <c r="C40" i="92"/>
  <c r="S35" i="92"/>
  <c r="R35" i="92"/>
  <c r="Q35" i="92"/>
  <c r="P35" i="92"/>
  <c r="O35" i="92"/>
  <c r="N35" i="92"/>
  <c r="M35" i="92"/>
  <c r="L35" i="92"/>
  <c r="K35" i="92"/>
  <c r="J35" i="92"/>
  <c r="I35" i="92"/>
  <c r="H35" i="92"/>
  <c r="G35" i="92"/>
  <c r="F35" i="92"/>
  <c r="E35" i="92"/>
  <c r="D35" i="92"/>
  <c r="C35" i="92"/>
  <c r="S32" i="92"/>
  <c r="R32" i="92"/>
  <c r="Q32" i="92"/>
  <c r="P32" i="92"/>
  <c r="O32" i="92"/>
  <c r="N32" i="92"/>
  <c r="M32" i="92"/>
  <c r="M37" i="92"/>
  <c r="L32" i="92"/>
  <c r="K32" i="92"/>
  <c r="K37" i="92"/>
  <c r="J32" i="92"/>
  <c r="I32" i="92"/>
  <c r="I37" i="92"/>
  <c r="H32" i="92"/>
  <c r="G32" i="92"/>
  <c r="G37" i="92"/>
  <c r="F32" i="92"/>
  <c r="E32" i="92"/>
  <c r="E37" i="92"/>
  <c r="D32" i="92"/>
  <c r="C32" i="92"/>
  <c r="C37" i="92"/>
  <c r="S31" i="92"/>
  <c r="R31" i="92"/>
  <c r="Q31" i="92"/>
  <c r="P31" i="92"/>
  <c r="O31" i="92"/>
  <c r="N31" i="92"/>
  <c r="M31" i="92"/>
  <c r="L31" i="92"/>
  <c r="K31" i="92"/>
  <c r="J31" i="92"/>
  <c r="I31" i="92"/>
  <c r="H31" i="92"/>
  <c r="G31" i="92"/>
  <c r="F31" i="92"/>
  <c r="E31" i="92"/>
  <c r="D31" i="92"/>
  <c r="C31" i="92"/>
  <c r="S30" i="92"/>
  <c r="R30" i="92"/>
  <c r="Q30" i="92"/>
  <c r="P30" i="92"/>
  <c r="O30" i="92"/>
  <c r="N30" i="92"/>
  <c r="M30" i="92"/>
  <c r="L30" i="92"/>
  <c r="K30" i="92"/>
  <c r="J30" i="92"/>
  <c r="I30" i="92"/>
  <c r="H30" i="92"/>
  <c r="G30" i="92"/>
  <c r="F30" i="92"/>
  <c r="E30" i="92"/>
  <c r="D30" i="92"/>
  <c r="C30" i="92"/>
  <c r="S29" i="92"/>
  <c r="R29" i="92"/>
  <c r="Q29" i="92"/>
  <c r="P29" i="92"/>
  <c r="O29" i="92"/>
  <c r="N29" i="92"/>
  <c r="M29" i="92"/>
  <c r="L29" i="92"/>
  <c r="K29" i="92"/>
  <c r="J29" i="92"/>
  <c r="S28" i="92"/>
  <c r="R28" i="92"/>
  <c r="Q28" i="92"/>
  <c r="P28" i="92"/>
  <c r="O28" i="92"/>
  <c r="N28" i="92"/>
  <c r="M28" i="92"/>
  <c r="L28" i="92"/>
  <c r="K28" i="92"/>
  <c r="J28" i="92"/>
  <c r="S27" i="92"/>
  <c r="R27" i="92"/>
  <c r="Q27" i="92"/>
  <c r="P27" i="92"/>
  <c r="O27" i="92"/>
  <c r="N27" i="92"/>
  <c r="M27" i="92"/>
  <c r="L27" i="92"/>
  <c r="K27" i="92"/>
  <c r="J27" i="92"/>
  <c r="S26" i="92"/>
  <c r="R26" i="92"/>
  <c r="Q26" i="92"/>
  <c r="P26" i="92"/>
  <c r="O26" i="92"/>
  <c r="N26" i="92"/>
  <c r="M26" i="92"/>
  <c r="L26" i="92"/>
  <c r="K26" i="92"/>
  <c r="J26" i="92"/>
  <c r="S25" i="92"/>
  <c r="R25" i="92"/>
  <c r="Q25" i="92"/>
  <c r="P25" i="92"/>
  <c r="O25" i="92"/>
  <c r="N25" i="92"/>
  <c r="M25" i="92"/>
  <c r="L25" i="92"/>
  <c r="K25" i="92"/>
  <c r="J25" i="92"/>
  <c r="I25" i="92"/>
  <c r="H25" i="92"/>
  <c r="G25" i="92"/>
  <c r="F25" i="92"/>
  <c r="E25" i="92"/>
  <c r="D25" i="92"/>
  <c r="C25" i="92"/>
  <c r="S24" i="92"/>
  <c r="R24" i="92"/>
  <c r="Q24" i="92"/>
  <c r="P24" i="92"/>
  <c r="O24" i="92"/>
  <c r="N24" i="92"/>
  <c r="M24" i="92"/>
  <c r="L24" i="92"/>
  <c r="K24" i="92"/>
  <c r="J24" i="92"/>
  <c r="I24" i="92"/>
  <c r="H24" i="92"/>
  <c r="G24" i="92"/>
  <c r="F24" i="92"/>
  <c r="E24" i="92"/>
  <c r="D24" i="92"/>
  <c r="C24" i="92"/>
  <c r="S23" i="92"/>
  <c r="R23" i="92"/>
  <c r="Q23" i="92"/>
  <c r="P23" i="92"/>
  <c r="O23" i="92"/>
  <c r="N23" i="92"/>
  <c r="M23" i="92"/>
  <c r="L23" i="92"/>
  <c r="K23" i="92"/>
  <c r="J23" i="92"/>
  <c r="I23" i="92"/>
  <c r="H23" i="92"/>
  <c r="G23" i="92"/>
  <c r="F23" i="92"/>
  <c r="E23" i="92"/>
  <c r="D23" i="92"/>
  <c r="C23" i="92"/>
  <c r="S22" i="92"/>
  <c r="R22" i="92"/>
  <c r="Q22" i="92"/>
  <c r="P22" i="92"/>
  <c r="O22" i="92"/>
  <c r="N22" i="92"/>
  <c r="M22" i="92"/>
  <c r="L22" i="92"/>
  <c r="K22" i="92"/>
  <c r="J22" i="92"/>
  <c r="I22" i="92"/>
  <c r="H22" i="92"/>
  <c r="G22" i="92"/>
  <c r="F22" i="92"/>
  <c r="E22" i="92"/>
  <c r="D22" i="92"/>
  <c r="C22" i="92"/>
  <c r="S21" i="92"/>
  <c r="R21" i="92"/>
  <c r="Q21" i="92"/>
  <c r="P21" i="92"/>
  <c r="O21" i="92"/>
  <c r="N21" i="92"/>
  <c r="M21" i="92"/>
  <c r="L21" i="92"/>
  <c r="K21" i="92"/>
  <c r="J21" i="92"/>
  <c r="I21" i="92"/>
  <c r="H21" i="92"/>
  <c r="G21" i="92"/>
  <c r="F21" i="92"/>
  <c r="E21" i="92"/>
  <c r="D21" i="92"/>
  <c r="C21" i="92"/>
  <c r="S20" i="92"/>
  <c r="R20" i="92"/>
  <c r="Q20" i="92"/>
  <c r="P20" i="92"/>
  <c r="O20" i="92"/>
  <c r="N20" i="92"/>
  <c r="M20" i="92"/>
  <c r="L20" i="92"/>
  <c r="K20" i="92"/>
  <c r="J20" i="92"/>
  <c r="I20" i="92"/>
  <c r="H20" i="92"/>
  <c r="G20" i="92"/>
  <c r="F20" i="92"/>
  <c r="E20" i="92"/>
  <c r="D20" i="92"/>
  <c r="C20" i="92"/>
  <c r="S19" i="92"/>
  <c r="R19" i="92"/>
  <c r="Q19" i="92"/>
  <c r="P19" i="92"/>
  <c r="O19" i="92"/>
  <c r="N19" i="92"/>
  <c r="M19" i="92"/>
  <c r="L19" i="92"/>
  <c r="K19" i="92"/>
  <c r="J19" i="92"/>
  <c r="I19" i="92"/>
  <c r="H19" i="92"/>
  <c r="G19" i="92"/>
  <c r="F19" i="92"/>
  <c r="E19" i="92"/>
  <c r="D19" i="92"/>
  <c r="C19" i="92"/>
  <c r="S15" i="92"/>
  <c r="R15" i="92"/>
  <c r="Q15" i="92"/>
  <c r="P15" i="92"/>
  <c r="O15" i="92"/>
  <c r="N15" i="92"/>
  <c r="M15" i="92"/>
  <c r="L15" i="92"/>
  <c r="K15" i="92"/>
  <c r="J15" i="92"/>
  <c r="I15" i="92"/>
  <c r="H15" i="92"/>
  <c r="G15" i="92"/>
  <c r="F15" i="92"/>
  <c r="E15" i="92"/>
  <c r="D15" i="92"/>
  <c r="C15" i="92"/>
  <c r="S11" i="92"/>
  <c r="R11" i="92"/>
  <c r="Q11" i="92"/>
  <c r="P11" i="92"/>
  <c r="O11" i="92"/>
  <c r="N11" i="92"/>
  <c r="M11" i="92"/>
  <c r="L11" i="92"/>
  <c r="K11" i="92"/>
  <c r="J11" i="92"/>
  <c r="I11" i="92"/>
  <c r="H11" i="92"/>
  <c r="G11" i="92"/>
  <c r="F11" i="92"/>
  <c r="E11" i="92"/>
  <c r="D11" i="92"/>
  <c r="C11" i="92"/>
  <c r="S10" i="92"/>
  <c r="R10" i="92"/>
  <c r="Q10" i="92"/>
  <c r="P10" i="92"/>
  <c r="O10" i="92"/>
  <c r="N10" i="92"/>
  <c r="M10" i="92"/>
  <c r="L10" i="92"/>
  <c r="K10" i="92"/>
  <c r="J10" i="92"/>
  <c r="I10" i="92"/>
  <c r="H10" i="92"/>
  <c r="G10" i="92"/>
  <c r="F10" i="92"/>
  <c r="E10" i="92"/>
  <c r="D10" i="92"/>
  <c r="C10" i="92"/>
  <c r="S9" i="92"/>
  <c r="R9" i="92"/>
  <c r="Q9" i="92"/>
  <c r="P9" i="92"/>
  <c r="O9" i="92"/>
  <c r="N9" i="92"/>
  <c r="M9" i="92"/>
  <c r="L9" i="92"/>
  <c r="K9" i="92"/>
  <c r="J9" i="92"/>
  <c r="I9" i="92"/>
  <c r="H9" i="92"/>
  <c r="G9" i="92"/>
  <c r="F9" i="92"/>
  <c r="E9" i="92"/>
  <c r="D9" i="92"/>
  <c r="C9" i="92"/>
  <c r="S8" i="92"/>
  <c r="R8" i="92"/>
  <c r="Q8" i="92"/>
  <c r="P8" i="92"/>
  <c r="O8" i="92"/>
  <c r="N8" i="92"/>
  <c r="M8" i="92"/>
  <c r="L8" i="92"/>
  <c r="K8" i="92"/>
  <c r="J8" i="92"/>
  <c r="I8" i="92"/>
  <c r="H8" i="92"/>
  <c r="G8" i="92"/>
  <c r="F8" i="92"/>
  <c r="E8" i="92"/>
  <c r="D8" i="92"/>
  <c r="C8" i="92"/>
  <c r="S7" i="92"/>
  <c r="R7" i="92"/>
  <c r="Q7" i="92"/>
  <c r="P7" i="92"/>
  <c r="O7" i="92"/>
  <c r="N7" i="92"/>
  <c r="M7" i="92"/>
  <c r="L7" i="92"/>
  <c r="K7" i="92"/>
  <c r="J7" i="92"/>
  <c r="I7" i="92"/>
  <c r="H7" i="92"/>
  <c r="G7" i="92"/>
  <c r="F7" i="92"/>
  <c r="E7" i="92"/>
  <c r="D7" i="92"/>
  <c r="C7" i="92"/>
  <c r="N47" i="92"/>
  <c r="L47" i="92"/>
  <c r="J47" i="92"/>
  <c r="H47" i="92"/>
  <c r="F47" i="92"/>
  <c r="D47" i="92"/>
  <c r="N37" i="92"/>
  <c r="L37" i="92"/>
  <c r="J37" i="92"/>
  <c r="H37" i="92"/>
  <c r="F37" i="92"/>
  <c r="D37" i="92"/>
  <c r="J47" i="87"/>
  <c r="J151" i="93"/>
  <c r="F47" i="69"/>
  <c r="F150" i="93"/>
  <c r="N47" i="85"/>
  <c r="N148" i="93"/>
  <c r="J47" i="80"/>
  <c r="J147" i="93"/>
  <c r="F47" i="79"/>
  <c r="F146" i="93"/>
  <c r="N47" i="78"/>
  <c r="N144" i="93"/>
  <c r="J47" i="90"/>
  <c r="J143" i="93"/>
  <c r="F47" i="86"/>
  <c r="F142" i="93"/>
  <c r="N47" i="57"/>
  <c r="N140" i="93"/>
  <c r="J47" i="56"/>
  <c r="J139" i="93"/>
  <c r="F138" i="93"/>
  <c r="N47" i="53"/>
  <c r="N136" i="93"/>
  <c r="J47" i="76"/>
  <c r="J135" i="93"/>
  <c r="F47" i="91"/>
  <c r="F134" i="93"/>
  <c r="N47" i="49"/>
  <c r="N132" i="93"/>
  <c r="J47" i="48"/>
  <c r="J131" i="93"/>
  <c r="G47" i="87"/>
  <c r="G151" i="93"/>
  <c r="C47" i="69"/>
  <c r="C150" i="93"/>
  <c r="K47" i="85"/>
  <c r="K148" i="93"/>
  <c r="G47" i="80"/>
  <c r="G147" i="93"/>
  <c r="C47" i="79"/>
  <c r="C146" i="93"/>
  <c r="K47" i="78"/>
  <c r="K144" i="93"/>
  <c r="G47" i="90"/>
  <c r="G143" i="93"/>
  <c r="C47" i="86"/>
  <c r="C142" i="93"/>
  <c r="K47" i="57"/>
  <c r="K140" i="93"/>
  <c r="G47" i="56"/>
  <c r="G139" i="93"/>
  <c r="C138" i="93"/>
  <c r="K47" i="53"/>
  <c r="K136" i="93"/>
  <c r="G47" i="76"/>
  <c r="G135" i="93"/>
  <c r="C47" i="91"/>
  <c r="C134" i="93"/>
  <c r="K47" i="49"/>
  <c r="K132" i="93"/>
  <c r="G47" i="48"/>
  <c r="G131" i="93"/>
  <c r="D47" i="87"/>
  <c r="D151" i="93"/>
  <c r="L47" i="68"/>
  <c r="L149" i="93"/>
  <c r="N47" i="87"/>
  <c r="N151" i="93"/>
  <c r="J47" i="69"/>
  <c r="J150" i="93"/>
  <c r="F47" i="68"/>
  <c r="F149" i="93"/>
  <c r="N47" i="80"/>
  <c r="N147" i="93"/>
  <c r="J47" i="79"/>
  <c r="J146" i="93"/>
  <c r="F47" i="81"/>
  <c r="F145" i="93"/>
  <c r="N47" i="90"/>
  <c r="N143" i="93"/>
  <c r="J47" i="86"/>
  <c r="J142" i="93"/>
  <c r="F47" i="77"/>
  <c r="F141" i="93"/>
  <c r="N47" i="56"/>
  <c r="N139" i="93"/>
  <c r="J138" i="93"/>
  <c r="F47" i="4"/>
  <c r="F137" i="93"/>
  <c r="N47" i="76"/>
  <c r="N135" i="93"/>
  <c r="J47" i="91"/>
  <c r="J134" i="93"/>
  <c r="F47" i="50"/>
  <c r="F133" i="93"/>
  <c r="N47" i="48"/>
  <c r="N131" i="93"/>
  <c r="K47" i="87"/>
  <c r="K151" i="93"/>
  <c r="G47" i="69"/>
  <c r="G150" i="93"/>
  <c r="C149" i="93"/>
  <c r="K47" i="80"/>
  <c r="K147" i="93"/>
  <c r="G47" i="79"/>
  <c r="G146" i="93"/>
  <c r="C47" i="81"/>
  <c r="C145" i="93"/>
  <c r="K47" i="90"/>
  <c r="K143" i="93"/>
  <c r="G47" i="86"/>
  <c r="G142" i="93"/>
  <c r="C47" i="77"/>
  <c r="C141" i="93"/>
  <c r="K47" i="56"/>
  <c r="K139" i="93"/>
  <c r="G138" i="93"/>
  <c r="C47" i="4"/>
  <c r="C137" i="93"/>
  <c r="K47" i="76"/>
  <c r="K135" i="93"/>
  <c r="G47" i="91"/>
  <c r="G134" i="93"/>
  <c r="C47" i="50"/>
  <c r="C133" i="93"/>
  <c r="K47" i="48"/>
  <c r="K131" i="93"/>
  <c r="H47" i="87"/>
  <c r="H151" i="93"/>
  <c r="D47" i="69"/>
  <c r="D150" i="93"/>
  <c r="L47" i="85"/>
  <c r="L148" i="93"/>
  <c r="H47" i="80"/>
  <c r="H147" i="93"/>
  <c r="D47" i="79"/>
  <c r="D146" i="93"/>
  <c r="L47" i="78"/>
  <c r="L144" i="93"/>
  <c r="H47" i="90"/>
  <c r="H143" i="93"/>
  <c r="D47" i="86"/>
  <c r="D142" i="93"/>
  <c r="L47" i="57"/>
  <c r="L140" i="93"/>
  <c r="H47" i="56"/>
  <c r="H139" i="93"/>
  <c r="D138" i="93"/>
  <c r="L47" i="53"/>
  <c r="L136" i="93"/>
  <c r="H47" i="76"/>
  <c r="H135" i="93"/>
  <c r="D47" i="91"/>
  <c r="D134" i="93"/>
  <c r="L47" i="49"/>
  <c r="L132" i="93"/>
  <c r="H47" i="48"/>
  <c r="H131" i="93"/>
  <c r="E47" i="87"/>
  <c r="E151" i="93"/>
  <c r="M47" i="68"/>
  <c r="M149" i="93"/>
  <c r="I47" i="85"/>
  <c r="I148" i="93"/>
  <c r="E47" i="80"/>
  <c r="E147" i="93"/>
  <c r="M47" i="81"/>
  <c r="M145" i="93"/>
  <c r="I47" i="78"/>
  <c r="I144" i="93"/>
  <c r="E47" i="90"/>
  <c r="E143" i="93"/>
  <c r="M47" i="77"/>
  <c r="M141" i="93"/>
  <c r="I47" i="57"/>
  <c r="I140" i="93"/>
  <c r="E47" i="56"/>
  <c r="E139" i="93"/>
  <c r="M47" i="4"/>
  <c r="M137" i="93"/>
  <c r="I47" i="53"/>
  <c r="I136" i="93"/>
  <c r="E47" i="76"/>
  <c r="E135" i="93"/>
  <c r="M47" i="50"/>
  <c r="M133" i="93"/>
  <c r="I47" i="49"/>
  <c r="I132" i="93"/>
  <c r="E47" i="48"/>
  <c r="E131" i="93"/>
  <c r="D47" i="80"/>
  <c r="D147" i="93"/>
  <c r="H47" i="78"/>
  <c r="H144" i="93"/>
  <c r="L47" i="77"/>
  <c r="L141" i="93"/>
  <c r="D47" i="56"/>
  <c r="D139" i="93"/>
  <c r="H47" i="53"/>
  <c r="H136" i="93"/>
  <c r="L47" i="50"/>
  <c r="L133" i="93"/>
  <c r="D47" i="48"/>
  <c r="D131" i="93"/>
  <c r="I47" i="68"/>
  <c r="I149" i="93"/>
  <c r="M47" i="79"/>
  <c r="M146" i="93"/>
  <c r="E47" i="78"/>
  <c r="E144" i="93"/>
  <c r="I47" i="77"/>
  <c r="I141" i="93"/>
  <c r="M138" i="93"/>
  <c r="E47" i="53"/>
  <c r="E136" i="93"/>
  <c r="I47" i="50"/>
  <c r="I133" i="93"/>
  <c r="M47" i="88"/>
  <c r="M130" i="93"/>
  <c r="J129" i="93"/>
  <c r="F47" i="46"/>
  <c r="F128" i="93"/>
  <c r="N47" i="44"/>
  <c r="N126" i="93"/>
  <c r="J47" i="84"/>
  <c r="J125" i="93"/>
  <c r="F47" i="89"/>
  <c r="F124" i="93"/>
  <c r="N47" i="8"/>
  <c r="N122" i="93"/>
  <c r="J47" i="9"/>
  <c r="J121" i="93"/>
  <c r="F47" i="7"/>
  <c r="F120" i="93"/>
  <c r="N47" i="1"/>
  <c r="N118" i="93"/>
  <c r="K47" i="88"/>
  <c r="K130" i="93"/>
  <c r="G129" i="93"/>
  <c r="C47" i="46"/>
  <c r="C128" i="93"/>
  <c r="D47" i="88"/>
  <c r="D130" i="93"/>
  <c r="L47" i="46"/>
  <c r="L128" i="93"/>
  <c r="N47" i="69"/>
  <c r="N150" i="93"/>
  <c r="J47" i="68"/>
  <c r="J149" i="93"/>
  <c r="F47" i="85"/>
  <c r="F148" i="93"/>
  <c r="N47" i="79"/>
  <c r="N146" i="93"/>
  <c r="J47" i="81"/>
  <c r="J145" i="93"/>
  <c r="F47" i="78"/>
  <c r="F144" i="93"/>
  <c r="N47" i="86"/>
  <c r="N142" i="93"/>
  <c r="J47" i="77"/>
  <c r="J141" i="93"/>
  <c r="F47" i="57"/>
  <c r="F140" i="93"/>
  <c r="N138" i="93"/>
  <c r="J47" i="4"/>
  <c r="J137" i="93"/>
  <c r="F47" i="53"/>
  <c r="F136" i="93"/>
  <c r="N47" i="91"/>
  <c r="N134" i="93"/>
  <c r="J47" i="50"/>
  <c r="J133" i="93"/>
  <c r="F47" i="49"/>
  <c r="F132" i="93"/>
  <c r="N47" i="88"/>
  <c r="N130" i="93"/>
  <c r="K47" i="69"/>
  <c r="K150" i="93"/>
  <c r="G47" i="68"/>
  <c r="G149" i="93"/>
  <c r="C47" i="85"/>
  <c r="C148" i="93"/>
  <c r="K47" i="79"/>
  <c r="K146" i="93"/>
  <c r="G47" i="81"/>
  <c r="G145" i="93"/>
  <c r="C47" i="78"/>
  <c r="C144" i="93"/>
  <c r="K47" i="86"/>
  <c r="K142" i="93"/>
  <c r="G47" i="77"/>
  <c r="G141" i="93"/>
  <c r="C47" i="57"/>
  <c r="C140" i="93"/>
  <c r="K138" i="93"/>
  <c r="G47" i="4"/>
  <c r="G137" i="93"/>
  <c r="C47" i="53"/>
  <c r="C136" i="93"/>
  <c r="K47" i="91"/>
  <c r="K134" i="93"/>
  <c r="G47" i="50"/>
  <c r="G133" i="93"/>
  <c r="C47" i="49"/>
  <c r="C132" i="93"/>
  <c r="L47" i="87"/>
  <c r="L151" i="93"/>
  <c r="H47" i="69"/>
  <c r="H150" i="93"/>
  <c r="D47" i="68"/>
  <c r="D149" i="93"/>
  <c r="F47" i="87"/>
  <c r="F151" i="93"/>
  <c r="N47" i="68"/>
  <c r="N149" i="93"/>
  <c r="J47" i="85"/>
  <c r="J148" i="93"/>
  <c r="F47" i="80"/>
  <c r="F147" i="93"/>
  <c r="N47" i="81"/>
  <c r="N145" i="93"/>
  <c r="J47" i="78"/>
  <c r="J144" i="93"/>
  <c r="F47" i="90"/>
  <c r="F143" i="93"/>
  <c r="N47" i="77"/>
  <c r="N141" i="93"/>
  <c r="J47" i="57"/>
  <c r="J140" i="93"/>
  <c r="F47" i="56"/>
  <c r="F139" i="93"/>
  <c r="N47" i="4"/>
  <c r="N137" i="93"/>
  <c r="J47" i="53"/>
  <c r="J136" i="93"/>
  <c r="F47" i="76"/>
  <c r="F135" i="93"/>
  <c r="N47" i="50"/>
  <c r="N133" i="93"/>
  <c r="J47" i="49"/>
  <c r="J132" i="93"/>
  <c r="F47" i="48"/>
  <c r="F131" i="93"/>
  <c r="C47" i="87"/>
  <c r="C151" i="93"/>
  <c r="K47" i="68"/>
  <c r="K149" i="93"/>
  <c r="G47" i="85"/>
  <c r="G148" i="93"/>
  <c r="C47" i="80"/>
  <c r="C147" i="93"/>
  <c r="K47" i="81"/>
  <c r="K145" i="93"/>
  <c r="G47" i="78"/>
  <c r="G144" i="93"/>
  <c r="C47" i="90"/>
  <c r="C143" i="93"/>
  <c r="K47" i="77"/>
  <c r="K141" i="93"/>
  <c r="G47" i="57"/>
  <c r="G140" i="93"/>
  <c r="C47" i="56"/>
  <c r="C139" i="93"/>
  <c r="K47" i="4"/>
  <c r="K137" i="93"/>
  <c r="G47" i="53"/>
  <c r="G136" i="93"/>
  <c r="C47" i="76"/>
  <c r="C135" i="93"/>
  <c r="K47" i="50"/>
  <c r="K133" i="93"/>
  <c r="G47" i="49"/>
  <c r="G132" i="93"/>
  <c r="C47" i="48"/>
  <c r="C131" i="93"/>
  <c r="L47" i="69"/>
  <c r="L150" i="93"/>
  <c r="H47" i="68"/>
  <c r="H149" i="93"/>
  <c r="D47" i="85"/>
  <c r="D148" i="93"/>
  <c r="L47" i="79"/>
  <c r="L146" i="93"/>
  <c r="H47" i="81"/>
  <c r="H145" i="93"/>
  <c r="D47" i="78"/>
  <c r="D144" i="93"/>
  <c r="L47" i="86"/>
  <c r="L142" i="93"/>
  <c r="H47" i="77"/>
  <c r="H141" i="93"/>
  <c r="D47" i="57"/>
  <c r="D140" i="93"/>
  <c r="L138" i="93"/>
  <c r="H47" i="4"/>
  <c r="H137" i="93"/>
  <c r="D47" i="53"/>
  <c r="D136" i="93"/>
  <c r="L47" i="91"/>
  <c r="L134" i="93"/>
  <c r="H47" i="50"/>
  <c r="H133" i="93"/>
  <c r="D47" i="49"/>
  <c r="D132" i="93"/>
  <c r="M47" i="87"/>
  <c r="M151" i="93"/>
  <c r="I47" i="69"/>
  <c r="I150" i="93"/>
  <c r="E47" i="68"/>
  <c r="E149" i="93"/>
  <c r="M47" i="80"/>
  <c r="M147" i="93"/>
  <c r="I47" i="79"/>
  <c r="I146" i="93"/>
  <c r="E47" i="81"/>
  <c r="E145" i="93"/>
  <c r="M47" i="90"/>
  <c r="M143" i="93"/>
  <c r="I47" i="86"/>
  <c r="I142" i="93"/>
  <c r="E47" i="77"/>
  <c r="E141" i="93"/>
  <c r="M47" i="56"/>
  <c r="M139" i="93"/>
  <c r="I138" i="93"/>
  <c r="E47" i="4"/>
  <c r="E137" i="93"/>
  <c r="M47" i="76"/>
  <c r="M135" i="93"/>
  <c r="I47" i="91"/>
  <c r="I134" i="93"/>
  <c r="E47" i="50"/>
  <c r="E133" i="93"/>
  <c r="M47" i="48"/>
  <c r="M131" i="93"/>
  <c r="H47" i="85"/>
  <c r="H148" i="93"/>
  <c r="L47" i="81"/>
  <c r="L145" i="93"/>
  <c r="D47" i="90"/>
  <c r="D143" i="93"/>
  <c r="H47" i="57"/>
  <c r="H140" i="93"/>
  <c r="L47" i="4"/>
  <c r="L137" i="93"/>
  <c r="D47" i="76"/>
  <c r="D135" i="93"/>
  <c r="H47" i="49"/>
  <c r="H132" i="93"/>
  <c r="M47" i="69"/>
  <c r="M150" i="93"/>
  <c r="E47" i="85"/>
  <c r="E148" i="93"/>
  <c r="I47" i="81"/>
  <c r="I145" i="93"/>
  <c r="M47" i="86"/>
  <c r="M142" i="93"/>
  <c r="E47" i="57"/>
  <c r="E140" i="93"/>
  <c r="I47" i="4"/>
  <c r="I137" i="93"/>
  <c r="M47" i="91"/>
  <c r="M134" i="93"/>
  <c r="E47" i="49"/>
  <c r="E132" i="93"/>
  <c r="F47" i="88"/>
  <c r="F130" i="93"/>
  <c r="N47" i="46"/>
  <c r="N128" i="93"/>
  <c r="J47" i="45"/>
  <c r="J127" i="93"/>
  <c r="F47" i="44"/>
  <c r="F126" i="93"/>
  <c r="N47" i="89"/>
  <c r="N124" i="93"/>
  <c r="J47" i="10"/>
  <c r="J123" i="93"/>
  <c r="F47" i="8"/>
  <c r="F122" i="93"/>
  <c r="N47" i="7"/>
  <c r="N120" i="93"/>
  <c r="J47" i="5"/>
  <c r="J119" i="93"/>
  <c r="D47" i="1"/>
  <c r="D118" i="93"/>
  <c r="C47" i="88"/>
  <c r="C130" i="93"/>
  <c r="K47" i="46"/>
  <c r="K128" i="93"/>
  <c r="L47" i="88"/>
  <c r="L130" i="93"/>
  <c r="H129" i="93"/>
  <c r="D47" i="46"/>
  <c r="D128" i="93"/>
  <c r="H47" i="45"/>
  <c r="H127" i="93"/>
  <c r="D47" i="44"/>
  <c r="D126" i="93"/>
  <c r="L47" i="89"/>
  <c r="L124" i="93"/>
  <c r="H47" i="10"/>
  <c r="H123" i="93"/>
  <c r="D47" i="8"/>
  <c r="D122" i="93"/>
  <c r="L47" i="7"/>
  <c r="L120" i="93"/>
  <c r="H47" i="5"/>
  <c r="H119" i="93"/>
  <c r="I47" i="88"/>
  <c r="I130" i="93"/>
  <c r="E129" i="93"/>
  <c r="M47" i="45"/>
  <c r="M127" i="93"/>
  <c r="I47" i="44"/>
  <c r="I126" i="93"/>
  <c r="E47" i="84"/>
  <c r="E125" i="93"/>
  <c r="M47" i="10"/>
  <c r="M123" i="93"/>
  <c r="I47" i="8"/>
  <c r="I122" i="93"/>
  <c r="E47" i="9"/>
  <c r="E121" i="93"/>
  <c r="M47" i="5"/>
  <c r="M119" i="93"/>
  <c r="I47" i="1"/>
  <c r="I118" i="93"/>
  <c r="C12" i="5"/>
  <c r="C16" i="5"/>
  <c r="C81" i="93"/>
  <c r="G12" i="7"/>
  <c r="G16" i="7"/>
  <c r="G82" i="93"/>
  <c r="K12" i="9"/>
  <c r="K16" i="9"/>
  <c r="K83" i="93"/>
  <c r="C12" i="10"/>
  <c r="C16" i="10"/>
  <c r="C85" i="93"/>
  <c r="G12" i="89"/>
  <c r="G16" i="89"/>
  <c r="G86" i="93"/>
  <c r="K12" i="84"/>
  <c r="K16" i="84"/>
  <c r="K87" i="93"/>
  <c r="C12" i="45"/>
  <c r="C16" i="45"/>
  <c r="C89" i="93"/>
  <c r="G12" i="46"/>
  <c r="G16" i="46"/>
  <c r="G90" i="93"/>
  <c r="K91" i="93"/>
  <c r="C12" i="48"/>
  <c r="C16" i="48"/>
  <c r="C93" i="93"/>
  <c r="G12" i="49"/>
  <c r="G16" i="49"/>
  <c r="G94" i="93"/>
  <c r="G47" i="84"/>
  <c r="G125" i="93"/>
  <c r="K47" i="8"/>
  <c r="K122" i="93"/>
  <c r="C47" i="7"/>
  <c r="C120" i="93"/>
  <c r="E16" i="1"/>
  <c r="E80" i="93"/>
  <c r="H47" i="79"/>
  <c r="H146" i="93"/>
  <c r="L47" i="90"/>
  <c r="L143" i="93"/>
  <c r="D47" i="77"/>
  <c r="D141" i="93"/>
  <c r="H138" i="93"/>
  <c r="L47" i="76"/>
  <c r="L135" i="93"/>
  <c r="D47" i="50"/>
  <c r="D133" i="93"/>
  <c r="I47" i="87"/>
  <c r="I151" i="93"/>
  <c r="M47" i="85"/>
  <c r="M148" i="93"/>
  <c r="E47" i="79"/>
  <c r="E146" i="93"/>
  <c r="I47" i="90"/>
  <c r="I143" i="93"/>
  <c r="M47" i="57"/>
  <c r="M140" i="93"/>
  <c r="E138" i="93"/>
  <c r="I47" i="76"/>
  <c r="I135" i="93"/>
  <c r="M47" i="49"/>
  <c r="M132" i="93"/>
  <c r="J47" i="88"/>
  <c r="J130" i="93"/>
  <c r="F129" i="93"/>
  <c r="N47" i="45"/>
  <c r="N127" i="93"/>
  <c r="J47" i="44"/>
  <c r="J126" i="93"/>
  <c r="F47" i="84"/>
  <c r="F125" i="93"/>
  <c r="N47" i="10"/>
  <c r="N123" i="93"/>
  <c r="J47" i="8"/>
  <c r="J122" i="93"/>
  <c r="F47" i="9"/>
  <c r="F121" i="93"/>
  <c r="N47" i="5"/>
  <c r="N119" i="93"/>
  <c r="J47" i="1"/>
  <c r="J118" i="93"/>
  <c r="K129" i="93"/>
  <c r="G47" i="46"/>
  <c r="G128" i="93"/>
  <c r="H47" i="88"/>
  <c r="H130" i="93"/>
  <c r="D129" i="93"/>
  <c r="L47" i="45"/>
  <c r="L127" i="93"/>
  <c r="H47" i="44"/>
  <c r="H126" i="93"/>
  <c r="D47" i="84"/>
  <c r="D125" i="93"/>
  <c r="L47" i="10"/>
  <c r="L123" i="93"/>
  <c r="H47" i="8"/>
  <c r="H122" i="93"/>
  <c r="D47" i="9"/>
  <c r="D121" i="93"/>
  <c r="L47" i="5"/>
  <c r="L119" i="93"/>
  <c r="H47" i="1"/>
  <c r="H118" i="93"/>
  <c r="I129" i="93"/>
  <c r="E47" i="46"/>
  <c r="E128" i="93"/>
  <c r="M47" i="44"/>
  <c r="M126" i="93"/>
  <c r="I47" i="84"/>
  <c r="I125" i="93"/>
  <c r="E47" i="89"/>
  <c r="E124" i="93"/>
  <c r="M47" i="8"/>
  <c r="M122" i="93"/>
  <c r="I47" i="9"/>
  <c r="I121" i="93"/>
  <c r="E47" i="7"/>
  <c r="E120" i="93"/>
  <c r="M47" i="1"/>
  <c r="M118" i="93"/>
  <c r="F47" i="1"/>
  <c r="F118" i="93"/>
  <c r="K16" i="1"/>
  <c r="K80" i="93"/>
  <c r="C12" i="7"/>
  <c r="C16" i="7"/>
  <c r="C82" i="93"/>
  <c r="G12" i="9"/>
  <c r="G16" i="9"/>
  <c r="G83" i="93"/>
  <c r="K12" i="8"/>
  <c r="K16" i="8"/>
  <c r="K84" i="93"/>
  <c r="C12" i="89"/>
  <c r="C16" i="89"/>
  <c r="C86" i="93"/>
  <c r="G12" i="84"/>
  <c r="G16" i="84"/>
  <c r="G87" i="93"/>
  <c r="K12" i="44"/>
  <c r="K16" i="44"/>
  <c r="K88" i="93"/>
  <c r="C12" i="46"/>
  <c r="C16" i="46"/>
  <c r="C90" i="93"/>
  <c r="G91" i="93"/>
  <c r="K12" i="88"/>
  <c r="K16" i="88"/>
  <c r="K92" i="93"/>
  <c r="C12" i="49"/>
  <c r="C16" i="49"/>
  <c r="C94" i="93"/>
  <c r="C47" i="44"/>
  <c r="C126" i="93"/>
  <c r="G47" i="10"/>
  <c r="G123" i="93"/>
  <c r="K47" i="7"/>
  <c r="K120" i="93"/>
  <c r="C47" i="1"/>
  <c r="C118" i="93"/>
  <c r="E12" i="7"/>
  <c r="E16" i="7"/>
  <c r="E82" i="93"/>
  <c r="I12" i="9"/>
  <c r="I16" i="9"/>
  <c r="I83" i="93"/>
  <c r="E12" i="89"/>
  <c r="E16" i="89"/>
  <c r="E86" i="93"/>
  <c r="M12" i="44"/>
  <c r="M16" i="44"/>
  <c r="M88" i="93"/>
  <c r="I91" i="93"/>
  <c r="E12" i="49"/>
  <c r="E16" i="49"/>
  <c r="E94" i="93"/>
  <c r="K12" i="50"/>
  <c r="K16" i="50"/>
  <c r="K95" i="93"/>
  <c r="C12" i="76"/>
  <c r="C16" i="76"/>
  <c r="C97" i="93"/>
  <c r="G12" i="53"/>
  <c r="G16" i="53"/>
  <c r="G98" i="93"/>
  <c r="K12" i="4"/>
  <c r="K16" i="4"/>
  <c r="K99" i="93"/>
  <c r="C12" i="56"/>
  <c r="C16" i="56"/>
  <c r="C101" i="93"/>
  <c r="F12" i="5"/>
  <c r="F16" i="5"/>
  <c r="F81" i="93"/>
  <c r="J12" i="7"/>
  <c r="J16" i="7"/>
  <c r="J82" i="93"/>
  <c r="N12" i="9"/>
  <c r="N16" i="9"/>
  <c r="N83" i="93"/>
  <c r="F12" i="10"/>
  <c r="F16" i="10"/>
  <c r="F85" i="93"/>
  <c r="J12" i="89"/>
  <c r="J16" i="89"/>
  <c r="J86" i="93"/>
  <c r="N12" i="84"/>
  <c r="N16" i="84"/>
  <c r="N87" i="93"/>
  <c r="F12" i="45"/>
  <c r="F16" i="45"/>
  <c r="F89" i="93"/>
  <c r="J12" i="46"/>
  <c r="J16" i="46"/>
  <c r="J90" i="93"/>
  <c r="N91" i="93"/>
  <c r="F12" i="48"/>
  <c r="F16" i="48"/>
  <c r="F93" i="93"/>
  <c r="J12" i="49"/>
  <c r="J16" i="49"/>
  <c r="J94" i="93"/>
  <c r="N12" i="50"/>
  <c r="N16" i="50"/>
  <c r="N95" i="93"/>
  <c r="F12" i="76"/>
  <c r="F16" i="76"/>
  <c r="F97" i="93"/>
  <c r="J12" i="53"/>
  <c r="J16" i="53"/>
  <c r="J98" i="93"/>
  <c r="N12" i="4"/>
  <c r="N16" i="4"/>
  <c r="N99" i="93"/>
  <c r="F12" i="56"/>
  <c r="F16" i="56"/>
  <c r="F101" i="93"/>
  <c r="J12" i="57"/>
  <c r="J16" i="57"/>
  <c r="J102" i="93"/>
  <c r="N12" i="77"/>
  <c r="N16" i="77"/>
  <c r="N103" i="93"/>
  <c r="F12" i="90"/>
  <c r="F16" i="90"/>
  <c r="F105" i="93"/>
  <c r="J12" i="78"/>
  <c r="J16" i="78"/>
  <c r="J106" i="93"/>
  <c r="N12" i="81"/>
  <c r="N16" i="81"/>
  <c r="N107" i="93"/>
  <c r="F12" i="80"/>
  <c r="F16" i="80"/>
  <c r="F109" i="93"/>
  <c r="J12" i="85"/>
  <c r="J16" i="85"/>
  <c r="J110" i="93"/>
  <c r="N12" i="68"/>
  <c r="N16" i="68"/>
  <c r="N111" i="93"/>
  <c r="F12" i="87"/>
  <c r="F16" i="87"/>
  <c r="F113" i="93"/>
  <c r="L47" i="44"/>
  <c r="L126" i="93"/>
  <c r="H47" i="84"/>
  <c r="H125" i="93"/>
  <c r="D47" i="89"/>
  <c r="D124" i="93"/>
  <c r="L47" i="8"/>
  <c r="L122" i="93"/>
  <c r="H47" i="9"/>
  <c r="H121" i="93"/>
  <c r="D47" i="7"/>
  <c r="D120" i="93"/>
  <c r="L47" i="1"/>
  <c r="L118" i="93"/>
  <c r="M129" i="93"/>
  <c r="I47" i="46"/>
  <c r="I128" i="93"/>
  <c r="E47" i="45"/>
  <c r="E127" i="93"/>
  <c r="M47" i="84"/>
  <c r="M125" i="93"/>
  <c r="I47" i="89"/>
  <c r="I124" i="93"/>
  <c r="E47" i="10"/>
  <c r="E123" i="93"/>
  <c r="M47" i="9"/>
  <c r="M121" i="93"/>
  <c r="I47" i="7"/>
  <c r="I120" i="93"/>
  <c r="E47" i="5"/>
  <c r="E119" i="93"/>
  <c r="G16" i="1"/>
  <c r="G80" i="93"/>
  <c r="K12" i="5"/>
  <c r="K16" i="5"/>
  <c r="K81" i="93"/>
  <c r="C12" i="9"/>
  <c r="C16" i="9"/>
  <c r="C83" i="93"/>
  <c r="G12" i="8"/>
  <c r="G16" i="8"/>
  <c r="G84" i="93"/>
  <c r="K12" i="10"/>
  <c r="K16" i="10"/>
  <c r="K85" i="93"/>
  <c r="C12" i="84"/>
  <c r="C16" i="84"/>
  <c r="C87" i="93"/>
  <c r="G12" i="44"/>
  <c r="G16" i="44"/>
  <c r="G88" i="93"/>
  <c r="K12" i="45"/>
  <c r="K16" i="45"/>
  <c r="K89" i="93"/>
  <c r="C91" i="93"/>
  <c r="G12" i="88"/>
  <c r="G16" i="88"/>
  <c r="G92" i="93"/>
  <c r="K12" i="48"/>
  <c r="K16" i="48"/>
  <c r="K93" i="93"/>
  <c r="K47" i="44"/>
  <c r="K126" i="93"/>
  <c r="C47" i="89"/>
  <c r="C124" i="93"/>
  <c r="G47" i="9"/>
  <c r="G121" i="93"/>
  <c r="K47" i="1"/>
  <c r="K118" i="93"/>
  <c r="L47" i="80"/>
  <c r="L147" i="93"/>
  <c r="D47" i="81"/>
  <c r="D145" i="93"/>
  <c r="H47" i="86"/>
  <c r="H142" i="93"/>
  <c r="L47" i="56"/>
  <c r="L139" i="93"/>
  <c r="D47" i="4"/>
  <c r="D137" i="93"/>
  <c r="H47" i="91"/>
  <c r="H134" i="93"/>
  <c r="L47" i="48"/>
  <c r="L131" i="93"/>
  <c r="E47" i="69"/>
  <c r="E150" i="93"/>
  <c r="I47" i="80"/>
  <c r="I147" i="93"/>
  <c r="M47" i="78"/>
  <c r="M144" i="93"/>
  <c r="E47" i="86"/>
  <c r="E142" i="93"/>
  <c r="I47" i="56"/>
  <c r="I139" i="93"/>
  <c r="M47" i="53"/>
  <c r="M136" i="93"/>
  <c r="E47" i="91"/>
  <c r="E134" i="93"/>
  <c r="I47" i="48"/>
  <c r="I131" i="93"/>
  <c r="N129" i="93"/>
  <c r="J47" i="46"/>
  <c r="J128" i="93"/>
  <c r="F47" i="45"/>
  <c r="F127" i="93"/>
  <c r="N47" i="84"/>
  <c r="N125" i="93"/>
  <c r="J47" i="89"/>
  <c r="J124" i="93"/>
  <c r="F47" i="10"/>
  <c r="F123" i="93"/>
  <c r="N47" i="9"/>
  <c r="N121" i="93"/>
  <c r="J47" i="7"/>
  <c r="J120" i="93"/>
  <c r="F47" i="5"/>
  <c r="F119" i="93"/>
  <c r="G47" i="88"/>
  <c r="G130" i="93"/>
  <c r="C129" i="93"/>
  <c r="K47" i="45"/>
  <c r="K127" i="93"/>
  <c r="L129" i="93"/>
  <c r="H47" i="46"/>
  <c r="H128" i="93"/>
  <c r="D47" i="45"/>
  <c r="D127" i="93"/>
  <c r="L47" i="84"/>
  <c r="L125" i="93"/>
  <c r="H47" i="89"/>
  <c r="H124" i="93"/>
  <c r="D47" i="10"/>
  <c r="D123" i="93"/>
  <c r="L47" i="9"/>
  <c r="L121" i="93"/>
  <c r="H47" i="7"/>
  <c r="H120" i="93"/>
  <c r="D47" i="5"/>
  <c r="D119" i="93"/>
  <c r="E47" i="88"/>
  <c r="E130" i="93"/>
  <c r="M47" i="46"/>
  <c r="M128" i="93"/>
  <c r="I47" i="45"/>
  <c r="I127" i="93"/>
  <c r="E47" i="44"/>
  <c r="E126" i="93"/>
  <c r="M47" i="89"/>
  <c r="M124" i="93"/>
  <c r="I47" i="10"/>
  <c r="I123" i="93"/>
  <c r="E47" i="8"/>
  <c r="E122" i="93"/>
  <c r="M47" i="7"/>
  <c r="M120" i="93"/>
  <c r="I47" i="5"/>
  <c r="I119" i="93"/>
  <c r="E47" i="1"/>
  <c r="E118" i="93"/>
  <c r="C16" i="1"/>
  <c r="C80" i="93"/>
  <c r="G12" i="5"/>
  <c r="G16" i="5"/>
  <c r="G81" i="93"/>
  <c r="K12" i="7"/>
  <c r="K16" i="7"/>
  <c r="K82" i="93"/>
  <c r="C12" i="8"/>
  <c r="C16" i="8"/>
  <c r="C84" i="93"/>
  <c r="G12" i="10"/>
  <c r="G16" i="10"/>
  <c r="G85" i="93"/>
  <c r="K12" i="89"/>
  <c r="K16" i="89"/>
  <c r="K86" i="93"/>
  <c r="C12" i="44"/>
  <c r="C16" i="44"/>
  <c r="C88" i="93"/>
  <c r="G12" i="45"/>
  <c r="G16" i="45"/>
  <c r="G89" i="93"/>
  <c r="K12" i="46"/>
  <c r="K16" i="46"/>
  <c r="K90" i="93"/>
  <c r="C12" i="88"/>
  <c r="C16" i="88"/>
  <c r="C92" i="93"/>
  <c r="G12" i="48"/>
  <c r="G16" i="48"/>
  <c r="G93" i="93"/>
  <c r="G47" i="45"/>
  <c r="G127" i="93"/>
  <c r="K47" i="89"/>
  <c r="K124" i="93"/>
  <c r="C47" i="8"/>
  <c r="C122" i="93"/>
  <c r="G47" i="5"/>
  <c r="G119" i="93"/>
  <c r="M16" i="1"/>
  <c r="M80" i="93"/>
  <c r="I12" i="5"/>
  <c r="I16" i="5"/>
  <c r="I81" i="93"/>
  <c r="M12" i="8"/>
  <c r="M16" i="8"/>
  <c r="M84" i="93"/>
  <c r="I12" i="84"/>
  <c r="I16" i="84"/>
  <c r="I87" i="93"/>
  <c r="E12" i="46"/>
  <c r="E16" i="46"/>
  <c r="E90" i="93"/>
  <c r="M12" i="88"/>
  <c r="M16" i="88"/>
  <c r="M92" i="93"/>
  <c r="C12" i="50"/>
  <c r="C16" i="50"/>
  <c r="C95" i="93"/>
  <c r="G12" i="91"/>
  <c r="G16" i="91"/>
  <c r="G96" i="93"/>
  <c r="K12" i="76"/>
  <c r="K16" i="76"/>
  <c r="K97" i="93"/>
  <c r="C12" i="4"/>
  <c r="C16" i="4"/>
  <c r="C99" i="93"/>
  <c r="G100" i="93"/>
  <c r="J16" i="1"/>
  <c r="J80" i="93"/>
  <c r="N12" i="5"/>
  <c r="N16" i="5"/>
  <c r="N81" i="93"/>
  <c r="F12" i="9"/>
  <c r="F16" i="9"/>
  <c r="F83" i="93"/>
  <c r="J12" i="8"/>
  <c r="J16" i="8"/>
  <c r="J84" i="93"/>
  <c r="N12" i="10"/>
  <c r="N16" i="10"/>
  <c r="N85" i="93"/>
  <c r="F12" i="84"/>
  <c r="F16" i="84"/>
  <c r="F87" i="93"/>
  <c r="J12" i="44"/>
  <c r="J16" i="44"/>
  <c r="J88" i="93"/>
  <c r="N12" i="45"/>
  <c r="N16" i="45"/>
  <c r="N89" i="93"/>
  <c r="F91" i="93"/>
  <c r="J12" i="88"/>
  <c r="J16" i="88"/>
  <c r="J92" i="93"/>
  <c r="N12" i="48"/>
  <c r="N16" i="48"/>
  <c r="N93" i="93"/>
  <c r="F12" i="50"/>
  <c r="F16" i="50"/>
  <c r="F95" i="93"/>
  <c r="J12" i="91"/>
  <c r="J16" i="91"/>
  <c r="J96" i="93"/>
  <c r="N12" i="76"/>
  <c r="N16" i="76"/>
  <c r="N97" i="93"/>
  <c r="F12" i="4"/>
  <c r="F16" i="4"/>
  <c r="F99" i="93"/>
  <c r="J100" i="93"/>
  <c r="N12" i="56"/>
  <c r="N16" i="56"/>
  <c r="N101" i="93"/>
  <c r="F12" i="77"/>
  <c r="F16" i="77"/>
  <c r="F103" i="93"/>
  <c r="J12" i="86"/>
  <c r="J16" i="86"/>
  <c r="J104" i="93"/>
  <c r="N12" i="90"/>
  <c r="N16" i="90"/>
  <c r="N105" i="93"/>
  <c r="F12" i="81"/>
  <c r="F16" i="81"/>
  <c r="F107" i="93"/>
  <c r="J12" i="79"/>
  <c r="J16" i="79"/>
  <c r="J108" i="93"/>
  <c r="N12" i="80"/>
  <c r="N16" i="80"/>
  <c r="N109" i="93"/>
  <c r="F12" i="68"/>
  <c r="F16" i="68"/>
  <c r="F111" i="93"/>
  <c r="J12" i="69"/>
  <c r="J16" i="69"/>
  <c r="J112" i="93"/>
  <c r="K12" i="56"/>
  <c r="K16" i="56"/>
  <c r="K101" i="93"/>
  <c r="C12" i="77"/>
  <c r="C16" i="77"/>
  <c r="C103" i="93"/>
  <c r="G12" i="86"/>
  <c r="G16" i="86"/>
  <c r="G104" i="93"/>
  <c r="K12" i="90"/>
  <c r="K16" i="90"/>
  <c r="K105" i="93"/>
  <c r="C12" i="81"/>
  <c r="C16" i="81"/>
  <c r="C107" i="93"/>
  <c r="G12" i="79"/>
  <c r="G16" i="79"/>
  <c r="G108" i="93"/>
  <c r="M12" i="80"/>
  <c r="M16" i="80"/>
  <c r="M109" i="93"/>
  <c r="I12" i="69"/>
  <c r="I16" i="69"/>
  <c r="I112" i="93"/>
  <c r="C111" i="93"/>
  <c r="K12" i="87"/>
  <c r="K16" i="87"/>
  <c r="K113" i="93"/>
  <c r="C37" i="5"/>
  <c r="C43" i="93"/>
  <c r="G37" i="7"/>
  <c r="G44" i="93"/>
  <c r="K37" i="9"/>
  <c r="K45" i="93"/>
  <c r="C37" i="10"/>
  <c r="C47" i="93"/>
  <c r="G37" i="89"/>
  <c r="G48" i="93"/>
  <c r="K37" i="84"/>
  <c r="K49" i="93"/>
  <c r="C37" i="45"/>
  <c r="C51" i="93"/>
  <c r="G37" i="46"/>
  <c r="G52" i="93"/>
  <c r="H37" i="1"/>
  <c r="H42" i="93"/>
  <c r="L37" i="5"/>
  <c r="L43" i="93"/>
  <c r="D37" i="9"/>
  <c r="D45" i="93"/>
  <c r="H37" i="8"/>
  <c r="H46" i="93"/>
  <c r="G47" i="44"/>
  <c r="G126" i="93"/>
  <c r="K47" i="10"/>
  <c r="K123" i="93"/>
  <c r="C47" i="9"/>
  <c r="C121" i="93"/>
  <c r="G47" i="1"/>
  <c r="G118" i="93"/>
  <c r="M12" i="5"/>
  <c r="M16" i="5"/>
  <c r="M81" i="93"/>
  <c r="I12" i="8"/>
  <c r="I16" i="8"/>
  <c r="I84" i="93"/>
  <c r="E12" i="84"/>
  <c r="E16" i="84"/>
  <c r="E87" i="93"/>
  <c r="M12" i="45"/>
  <c r="M16" i="45"/>
  <c r="M89" i="93"/>
  <c r="I12" i="88"/>
  <c r="I16" i="88"/>
  <c r="I92" i="93"/>
  <c r="M12" i="49"/>
  <c r="M16" i="49"/>
  <c r="M94" i="93"/>
  <c r="E12" i="91"/>
  <c r="E16" i="91"/>
  <c r="E96" i="93"/>
  <c r="I12" i="76"/>
  <c r="I16" i="76"/>
  <c r="I97" i="93"/>
  <c r="M12" i="53"/>
  <c r="M16" i="53"/>
  <c r="M98" i="93"/>
  <c r="E100" i="93"/>
  <c r="H16" i="1"/>
  <c r="H80" i="93"/>
  <c r="L12" i="5"/>
  <c r="L16" i="5"/>
  <c r="L81" i="93"/>
  <c r="D12" i="9"/>
  <c r="D16" i="9"/>
  <c r="D83" i="93"/>
  <c r="H12" i="8"/>
  <c r="H16" i="8"/>
  <c r="H84" i="93"/>
  <c r="L12" i="10"/>
  <c r="L16" i="10"/>
  <c r="L85" i="93"/>
  <c r="D12" i="84"/>
  <c r="D16" i="84"/>
  <c r="D87" i="93"/>
  <c r="H12" i="44"/>
  <c r="H16" i="44"/>
  <c r="H88" i="93"/>
  <c r="L12" i="45"/>
  <c r="L16" i="45"/>
  <c r="L89" i="93"/>
  <c r="D91" i="93"/>
  <c r="H12" i="88"/>
  <c r="H16" i="88"/>
  <c r="H92" i="93"/>
  <c r="L12" i="48"/>
  <c r="L16" i="48"/>
  <c r="L93" i="93"/>
  <c r="D12" i="50"/>
  <c r="D16" i="50"/>
  <c r="D95" i="93"/>
  <c r="H12" i="91"/>
  <c r="H16" i="91"/>
  <c r="H96" i="93"/>
  <c r="L12" i="76"/>
  <c r="L16" i="76"/>
  <c r="L97" i="93"/>
  <c r="D12" i="4"/>
  <c r="D16" i="4"/>
  <c r="D99" i="93"/>
  <c r="H100" i="93"/>
  <c r="L12" i="56"/>
  <c r="L16" i="56"/>
  <c r="L101" i="93"/>
  <c r="D12" i="77"/>
  <c r="D16" i="77"/>
  <c r="D103" i="93"/>
  <c r="H12" i="86"/>
  <c r="H16" i="86"/>
  <c r="H104" i="93"/>
  <c r="L12" i="90"/>
  <c r="L16" i="90"/>
  <c r="L105" i="93"/>
  <c r="D12" i="81"/>
  <c r="D16" i="81"/>
  <c r="D107" i="93"/>
  <c r="H12" i="79"/>
  <c r="H16" i="79"/>
  <c r="H108" i="93"/>
  <c r="L12" i="80"/>
  <c r="L16" i="80"/>
  <c r="L109" i="93"/>
  <c r="D12" i="68"/>
  <c r="D16" i="68"/>
  <c r="D111" i="93"/>
  <c r="H12" i="69"/>
  <c r="H16" i="69"/>
  <c r="H112" i="93"/>
  <c r="L12" i="87"/>
  <c r="L16" i="87"/>
  <c r="L113" i="93"/>
  <c r="E12" i="57"/>
  <c r="E16" i="57"/>
  <c r="E102" i="93"/>
  <c r="I12" i="77"/>
  <c r="I16" i="77"/>
  <c r="I103" i="93"/>
  <c r="M12" i="86"/>
  <c r="M16" i="86"/>
  <c r="M104" i="93"/>
  <c r="E12" i="78"/>
  <c r="E16" i="78"/>
  <c r="E106" i="93"/>
  <c r="I12" i="81"/>
  <c r="I16" i="81"/>
  <c r="I107" i="93"/>
  <c r="M12" i="79"/>
  <c r="M16" i="79"/>
  <c r="M108" i="93"/>
  <c r="M12" i="85"/>
  <c r="M16" i="85"/>
  <c r="M110" i="93"/>
  <c r="M12" i="87"/>
  <c r="M16" i="87"/>
  <c r="M113" i="93"/>
  <c r="C12" i="69"/>
  <c r="C16" i="69"/>
  <c r="C112" i="93"/>
  <c r="E37" i="1"/>
  <c r="E42" i="93"/>
  <c r="I37" i="5"/>
  <c r="I43" i="93"/>
  <c r="M37" i="7"/>
  <c r="M44" i="93"/>
  <c r="E37" i="8"/>
  <c r="E46" i="93"/>
  <c r="I37" i="10"/>
  <c r="I47" i="93"/>
  <c r="M37" i="89"/>
  <c r="M48" i="93"/>
  <c r="E37" i="44"/>
  <c r="E50" i="93"/>
  <c r="I37" i="45"/>
  <c r="I51" i="93"/>
  <c r="M37" i="46"/>
  <c r="M52" i="93"/>
  <c r="N37" i="1"/>
  <c r="N42" i="93"/>
  <c r="F37" i="7"/>
  <c r="F44" i="93"/>
  <c r="J37" i="9"/>
  <c r="J45" i="93"/>
  <c r="N37" i="8"/>
  <c r="N46" i="93"/>
  <c r="D37" i="89"/>
  <c r="D48" i="93"/>
  <c r="E12" i="8"/>
  <c r="E16" i="8"/>
  <c r="E84" i="93"/>
  <c r="M12" i="89"/>
  <c r="M16" i="89"/>
  <c r="M86" i="93"/>
  <c r="I12" i="45"/>
  <c r="I16" i="45"/>
  <c r="I89" i="93"/>
  <c r="E12" i="88"/>
  <c r="E16" i="88"/>
  <c r="E92" i="93"/>
  <c r="K12" i="49"/>
  <c r="K16" i="49"/>
  <c r="K94" i="93"/>
  <c r="C12" i="91"/>
  <c r="C16" i="91"/>
  <c r="C96" i="93"/>
  <c r="G12" i="76"/>
  <c r="G16" i="76"/>
  <c r="G97" i="93"/>
  <c r="K12" i="53"/>
  <c r="K16" i="53"/>
  <c r="K98" i="93"/>
  <c r="C100" i="93"/>
  <c r="F16" i="1"/>
  <c r="F80" i="93"/>
  <c r="J12" i="5"/>
  <c r="J16" i="5"/>
  <c r="J81" i="93"/>
  <c r="N12" i="7"/>
  <c r="N16" i="7"/>
  <c r="N82" i="93"/>
  <c r="F12" i="8"/>
  <c r="F16" i="8"/>
  <c r="F84" i="93"/>
  <c r="J12" i="10"/>
  <c r="J16" i="10"/>
  <c r="J85" i="93"/>
  <c r="N12" i="89"/>
  <c r="N16" i="89"/>
  <c r="N86" i="93"/>
  <c r="F12" i="44"/>
  <c r="F16" i="44"/>
  <c r="F88" i="93"/>
  <c r="J12" i="45"/>
  <c r="J16" i="45"/>
  <c r="J89" i="93"/>
  <c r="N12" i="46"/>
  <c r="N16" i="46"/>
  <c r="N90" i="93"/>
  <c r="F12" i="88"/>
  <c r="F16" i="88"/>
  <c r="F92" i="93"/>
  <c r="J12" i="48"/>
  <c r="J16" i="48"/>
  <c r="J93" i="93"/>
  <c r="N12" i="49"/>
  <c r="N16" i="49"/>
  <c r="N94" i="93"/>
  <c r="F12" i="91"/>
  <c r="F16" i="91"/>
  <c r="F96" i="93"/>
  <c r="J12" i="76"/>
  <c r="J16" i="76"/>
  <c r="J97" i="93"/>
  <c r="N12" i="53"/>
  <c r="N16" i="53"/>
  <c r="N98" i="93"/>
  <c r="F100" i="93"/>
  <c r="J12" i="56"/>
  <c r="J16" i="56"/>
  <c r="J101" i="93"/>
  <c r="N12" i="57"/>
  <c r="N16" i="57"/>
  <c r="N102" i="93"/>
  <c r="F12" i="86"/>
  <c r="F16" i="86"/>
  <c r="F104" i="93"/>
  <c r="J12" i="90"/>
  <c r="J16" i="90"/>
  <c r="J105" i="93"/>
  <c r="N12" i="78"/>
  <c r="N16" i="78"/>
  <c r="N106" i="93"/>
  <c r="F12" i="79"/>
  <c r="F16" i="79"/>
  <c r="F108" i="93"/>
  <c r="J12" i="80"/>
  <c r="J16" i="80"/>
  <c r="J109" i="93"/>
  <c r="N12" i="85"/>
  <c r="N16" i="85"/>
  <c r="N110" i="93"/>
  <c r="F12" i="69"/>
  <c r="F16" i="69"/>
  <c r="F112" i="93"/>
  <c r="J12" i="87"/>
  <c r="J16" i="87"/>
  <c r="J113" i="93"/>
  <c r="C12" i="57"/>
  <c r="C16" i="57"/>
  <c r="C102" i="93"/>
  <c r="G12" i="77"/>
  <c r="G16" i="77"/>
  <c r="G103" i="93"/>
  <c r="K12" i="86"/>
  <c r="K16" i="86"/>
  <c r="K104" i="93"/>
  <c r="C12" i="78"/>
  <c r="C16" i="78"/>
  <c r="C106" i="93"/>
  <c r="G12" i="81"/>
  <c r="G16" i="81"/>
  <c r="G107" i="93"/>
  <c r="K12" i="79"/>
  <c r="K16" i="79"/>
  <c r="K108" i="93"/>
  <c r="I12" i="85"/>
  <c r="I16" i="85"/>
  <c r="I110" i="93"/>
  <c r="E12" i="87"/>
  <c r="E16" i="87"/>
  <c r="E113" i="93"/>
  <c r="K12" i="68"/>
  <c r="K16" i="68"/>
  <c r="K111" i="93"/>
  <c r="C37" i="1"/>
  <c r="C42" i="93"/>
  <c r="G37" i="5"/>
  <c r="G43" i="93"/>
  <c r="K37" i="7"/>
  <c r="K44" i="93"/>
  <c r="C37" i="8"/>
  <c r="C46" i="93"/>
  <c r="G37" i="10"/>
  <c r="G47" i="93"/>
  <c r="K37" i="89"/>
  <c r="K48" i="93"/>
  <c r="C37" i="44"/>
  <c r="C50" i="93"/>
  <c r="G37" i="45"/>
  <c r="G51" i="93"/>
  <c r="K37" i="46"/>
  <c r="K52" i="93"/>
  <c r="L37" i="1"/>
  <c r="L42" i="93"/>
  <c r="D37" i="7"/>
  <c r="D44" i="93"/>
  <c r="H37" i="9"/>
  <c r="H45" i="93"/>
  <c r="L37" i="8"/>
  <c r="L46" i="93"/>
  <c r="K47" i="84"/>
  <c r="K125" i="93"/>
  <c r="C47" i="10"/>
  <c r="C123" i="93"/>
  <c r="G47" i="7"/>
  <c r="G120" i="93"/>
  <c r="E12" i="5"/>
  <c r="E16" i="5"/>
  <c r="E81" i="93"/>
  <c r="M12" i="9"/>
  <c r="M16" i="9"/>
  <c r="M83" i="93"/>
  <c r="I12" i="89"/>
  <c r="I16" i="89"/>
  <c r="I86" i="93"/>
  <c r="E12" i="45"/>
  <c r="E16" i="45"/>
  <c r="E89" i="93"/>
  <c r="M91" i="93"/>
  <c r="I12" i="49"/>
  <c r="I16" i="49"/>
  <c r="I94" i="93"/>
  <c r="M12" i="50"/>
  <c r="M16" i="50"/>
  <c r="M95" i="93"/>
  <c r="E12" i="76"/>
  <c r="E16" i="76"/>
  <c r="E97" i="93"/>
  <c r="I12" i="53"/>
  <c r="I16" i="53"/>
  <c r="I98" i="93"/>
  <c r="M12" i="4"/>
  <c r="M16" i="4"/>
  <c r="M99" i="93"/>
  <c r="D16" i="1"/>
  <c r="D80" i="93"/>
  <c r="H12" i="5"/>
  <c r="H16" i="5"/>
  <c r="H81" i="93"/>
  <c r="L12" i="7"/>
  <c r="L16" i="7"/>
  <c r="L82" i="93"/>
  <c r="D12" i="8"/>
  <c r="D16" i="8"/>
  <c r="D84" i="93"/>
  <c r="H12" i="10"/>
  <c r="H16" i="10"/>
  <c r="H85" i="93"/>
  <c r="L12" i="89"/>
  <c r="L16" i="89"/>
  <c r="L86" i="93"/>
  <c r="D12" i="44"/>
  <c r="D16" i="44"/>
  <c r="D88" i="93"/>
  <c r="H12" i="45"/>
  <c r="H16" i="45"/>
  <c r="H89" i="93"/>
  <c r="L12" i="46"/>
  <c r="L16" i="46"/>
  <c r="L90" i="93"/>
  <c r="D12" i="88"/>
  <c r="D16" i="88"/>
  <c r="D92" i="93"/>
  <c r="H12" i="48"/>
  <c r="H16" i="48"/>
  <c r="H93" i="93"/>
  <c r="L12" i="49"/>
  <c r="L16" i="49"/>
  <c r="L94" i="93"/>
  <c r="D12" i="91"/>
  <c r="D16" i="91"/>
  <c r="D96" i="93"/>
  <c r="H12" i="76"/>
  <c r="H16" i="76"/>
  <c r="H97" i="93"/>
  <c r="L12" i="53"/>
  <c r="L16" i="53"/>
  <c r="L98" i="93"/>
  <c r="D100" i="93"/>
  <c r="H12" i="56"/>
  <c r="H16" i="56"/>
  <c r="H101" i="93"/>
  <c r="L12" i="57"/>
  <c r="L16" i="57"/>
  <c r="L102" i="93"/>
  <c r="D12" i="86"/>
  <c r="D16" i="86"/>
  <c r="D104" i="93"/>
  <c r="H12" i="90"/>
  <c r="H16" i="90"/>
  <c r="H105" i="93"/>
  <c r="L12" i="78"/>
  <c r="L16" i="78"/>
  <c r="L106" i="93"/>
  <c r="D12" i="79"/>
  <c r="D16" i="79"/>
  <c r="D108" i="93"/>
  <c r="H12" i="80"/>
  <c r="H16" i="80"/>
  <c r="H109" i="93"/>
  <c r="L12" i="85"/>
  <c r="L16" i="85"/>
  <c r="L110" i="93"/>
  <c r="D12" i="69"/>
  <c r="D16" i="69"/>
  <c r="D112" i="93"/>
  <c r="H12" i="87"/>
  <c r="H16" i="87"/>
  <c r="H113" i="93"/>
  <c r="M12" i="56"/>
  <c r="M16" i="56"/>
  <c r="M101" i="93"/>
  <c r="E12" i="77"/>
  <c r="E16" i="77"/>
  <c r="E103" i="93"/>
  <c r="I12" i="86"/>
  <c r="I16" i="86"/>
  <c r="I104" i="93"/>
  <c r="M12" i="90"/>
  <c r="M16" i="90"/>
  <c r="M105" i="93"/>
  <c r="E12" i="81"/>
  <c r="E16" i="81"/>
  <c r="E107" i="93"/>
  <c r="I12" i="79"/>
  <c r="I16" i="79"/>
  <c r="I108" i="93"/>
  <c r="E12" i="85"/>
  <c r="E16" i="85"/>
  <c r="E110" i="93"/>
  <c r="M12" i="69"/>
  <c r="M16" i="69"/>
  <c r="M112" i="93"/>
  <c r="G12" i="68"/>
  <c r="G16" i="68"/>
  <c r="G111" i="93"/>
  <c r="I12" i="87"/>
  <c r="I16" i="87"/>
  <c r="I113" i="93"/>
  <c r="E37" i="5"/>
  <c r="E43" i="93"/>
  <c r="I37" i="7"/>
  <c r="I44" i="93"/>
  <c r="M37" i="9"/>
  <c r="M45" i="93"/>
  <c r="E37" i="10"/>
  <c r="E47" i="93"/>
  <c r="I37" i="89"/>
  <c r="I48" i="93"/>
  <c r="M37" i="84"/>
  <c r="M49" i="93"/>
  <c r="E37" i="45"/>
  <c r="E51" i="93"/>
  <c r="I37" i="46"/>
  <c r="I52" i="93"/>
  <c r="J37" i="1"/>
  <c r="J42" i="93"/>
  <c r="N37" i="5"/>
  <c r="N43" i="93"/>
  <c r="F37" i="9"/>
  <c r="F45" i="93"/>
  <c r="J37" i="8"/>
  <c r="J46" i="93"/>
  <c r="L37" i="10"/>
  <c r="L47" i="93"/>
  <c r="D37" i="84"/>
  <c r="D49" i="93"/>
  <c r="H37" i="44"/>
  <c r="H50" i="93"/>
  <c r="L37" i="45"/>
  <c r="L51" i="93"/>
  <c r="D53" i="93"/>
  <c r="L37" i="89"/>
  <c r="L48" i="93"/>
  <c r="H37" i="45"/>
  <c r="H51" i="93"/>
  <c r="D37" i="88"/>
  <c r="D54" i="93"/>
  <c r="H37" i="48"/>
  <c r="H55" i="93"/>
  <c r="L37" i="49"/>
  <c r="L56" i="93"/>
  <c r="D37" i="91"/>
  <c r="D58" i="93"/>
  <c r="H37" i="76"/>
  <c r="H59" i="93"/>
  <c r="L37" i="53"/>
  <c r="L60" i="93"/>
  <c r="D62" i="93"/>
  <c r="K53" i="93"/>
  <c r="G37" i="49"/>
  <c r="G56" i="93"/>
  <c r="C37" i="76"/>
  <c r="C59" i="93"/>
  <c r="K37" i="4"/>
  <c r="K61" i="93"/>
  <c r="L37" i="56"/>
  <c r="L63" i="93"/>
  <c r="D37" i="77"/>
  <c r="D65" i="93"/>
  <c r="H37" i="86"/>
  <c r="H66" i="93"/>
  <c r="L37" i="90"/>
  <c r="L67" i="93"/>
  <c r="D37" i="81"/>
  <c r="D69" i="93"/>
  <c r="H37" i="79"/>
  <c r="H70" i="93"/>
  <c r="L37" i="80"/>
  <c r="L71" i="93"/>
  <c r="D37" i="68"/>
  <c r="D73" i="93"/>
  <c r="H37" i="69"/>
  <c r="H74" i="93"/>
  <c r="N37" i="87"/>
  <c r="N75" i="93"/>
  <c r="M37" i="48"/>
  <c r="M55" i="93"/>
  <c r="I37" i="91"/>
  <c r="I58" i="93"/>
  <c r="E37" i="4"/>
  <c r="E61" i="93"/>
  <c r="I37" i="56"/>
  <c r="I63" i="93"/>
  <c r="M37" i="57"/>
  <c r="M64" i="93"/>
  <c r="E37" i="86"/>
  <c r="E66" i="93"/>
  <c r="I37" i="90"/>
  <c r="I67" i="93"/>
  <c r="M37" i="78"/>
  <c r="M68" i="93"/>
  <c r="E37" i="79"/>
  <c r="E70" i="93"/>
  <c r="I37" i="80"/>
  <c r="I71" i="93"/>
  <c r="M37" i="85"/>
  <c r="M72" i="93"/>
  <c r="E37" i="69"/>
  <c r="E74" i="93"/>
  <c r="I37" i="87"/>
  <c r="I75" i="93"/>
  <c r="V13" i="93"/>
  <c r="V29" i="93"/>
  <c r="V12" i="93"/>
  <c r="V28" i="93"/>
  <c r="S4" i="93"/>
  <c r="R20" i="93"/>
  <c r="R36" i="93"/>
  <c r="R19" i="93"/>
  <c r="R35" i="93"/>
  <c r="Q14" i="93"/>
  <c r="N12" i="87"/>
  <c r="N16" i="87"/>
  <c r="N113" i="93"/>
  <c r="G12" i="57"/>
  <c r="G16" i="57"/>
  <c r="G102" i="93"/>
  <c r="K12" i="77"/>
  <c r="K16" i="77"/>
  <c r="K103" i="93"/>
  <c r="C12" i="90"/>
  <c r="C16" i="90"/>
  <c r="C105" i="93"/>
  <c r="G12" i="78"/>
  <c r="G16" i="78"/>
  <c r="G106" i="93"/>
  <c r="K12" i="81"/>
  <c r="K16" i="81"/>
  <c r="K107" i="93"/>
  <c r="C12" i="80"/>
  <c r="C16" i="80"/>
  <c r="C109" i="93"/>
  <c r="E12" i="68"/>
  <c r="E16" i="68"/>
  <c r="E111" i="93"/>
  <c r="K12" i="80"/>
  <c r="K16" i="80"/>
  <c r="K109" i="93"/>
  <c r="G12" i="69"/>
  <c r="G16" i="69"/>
  <c r="G112" i="93"/>
  <c r="G37" i="1"/>
  <c r="G42" i="93"/>
  <c r="K37" i="5"/>
  <c r="K43" i="93"/>
  <c r="C37" i="9"/>
  <c r="C45" i="93"/>
  <c r="G37" i="8"/>
  <c r="G46" i="93"/>
  <c r="K37" i="10"/>
  <c r="K47" i="93"/>
  <c r="C37" i="84"/>
  <c r="C49" i="93"/>
  <c r="G37" i="44"/>
  <c r="G50" i="93"/>
  <c r="K37" i="45"/>
  <c r="K51" i="93"/>
  <c r="C53" i="93"/>
  <c r="D37" i="5"/>
  <c r="D43" i="93"/>
  <c r="H37" i="7"/>
  <c r="H44" i="93"/>
  <c r="L37" i="9"/>
  <c r="L45" i="93"/>
  <c r="D37" i="10"/>
  <c r="D47" i="93"/>
  <c r="C47" i="84"/>
  <c r="C125" i="93"/>
  <c r="G47" i="8"/>
  <c r="G122" i="93"/>
  <c r="K47" i="5"/>
  <c r="K119" i="93"/>
  <c r="I16" i="1"/>
  <c r="I80" i="93"/>
  <c r="E12" i="9"/>
  <c r="E16" i="9"/>
  <c r="E83" i="93"/>
  <c r="M12" i="10"/>
  <c r="M16" i="10"/>
  <c r="M85" i="93"/>
  <c r="I12" i="44"/>
  <c r="I16" i="44"/>
  <c r="I88" i="93"/>
  <c r="E91" i="93"/>
  <c r="M12" i="48"/>
  <c r="M16" i="48"/>
  <c r="M93" i="93"/>
  <c r="I12" i="50"/>
  <c r="I16" i="50"/>
  <c r="I95" i="93"/>
  <c r="M12" i="91"/>
  <c r="M16" i="91"/>
  <c r="M96" i="93"/>
  <c r="E12" i="53"/>
  <c r="E16" i="53"/>
  <c r="E98" i="93"/>
  <c r="I12" i="4"/>
  <c r="I16" i="4"/>
  <c r="I99" i="93"/>
  <c r="M100" i="93"/>
  <c r="D12" i="5"/>
  <c r="D16" i="5"/>
  <c r="D81" i="93"/>
  <c r="H12" i="7"/>
  <c r="H16" i="7"/>
  <c r="H82" i="93"/>
  <c r="L12" i="9"/>
  <c r="L16" i="9"/>
  <c r="L83" i="93"/>
  <c r="D12" i="10"/>
  <c r="D16" i="10"/>
  <c r="D85" i="93"/>
  <c r="H12" i="89"/>
  <c r="H16" i="89"/>
  <c r="H86" i="93"/>
  <c r="L12" i="84"/>
  <c r="L16" i="84"/>
  <c r="L87" i="93"/>
  <c r="D12" i="45"/>
  <c r="D16" i="45"/>
  <c r="D89" i="93"/>
  <c r="H12" i="46"/>
  <c r="H16" i="46"/>
  <c r="H90" i="93"/>
  <c r="L91" i="93"/>
  <c r="D12" i="48"/>
  <c r="D16" i="48"/>
  <c r="D93" i="93"/>
  <c r="H12" i="49"/>
  <c r="H16" i="49"/>
  <c r="H94" i="93"/>
  <c r="L12" i="50"/>
  <c r="L16" i="50"/>
  <c r="L95" i="93"/>
  <c r="D12" i="76"/>
  <c r="D16" i="76"/>
  <c r="D97" i="93"/>
  <c r="H12" i="53"/>
  <c r="H16" i="53"/>
  <c r="H98" i="93"/>
  <c r="L12" i="4"/>
  <c r="L16" i="4"/>
  <c r="L99" i="93"/>
  <c r="D12" i="56"/>
  <c r="D16" i="56"/>
  <c r="D101" i="93"/>
  <c r="H12" i="57"/>
  <c r="H16" i="57"/>
  <c r="H102" i="93"/>
  <c r="L12" i="77"/>
  <c r="L16" i="77"/>
  <c r="L103" i="93"/>
  <c r="D12" i="90"/>
  <c r="D16" i="90"/>
  <c r="D105" i="93"/>
  <c r="H12" i="78"/>
  <c r="H16" i="78"/>
  <c r="H106" i="93"/>
  <c r="L12" i="81"/>
  <c r="L16" i="81"/>
  <c r="L107" i="93"/>
  <c r="D12" i="80"/>
  <c r="D16" i="80"/>
  <c r="D109" i="93"/>
  <c r="H12" i="85"/>
  <c r="H16" i="85"/>
  <c r="H110" i="93"/>
  <c r="L12" i="68"/>
  <c r="L16" i="68"/>
  <c r="L111" i="93"/>
  <c r="D12" i="87"/>
  <c r="D16" i="87"/>
  <c r="D113" i="93"/>
  <c r="I12" i="56"/>
  <c r="I16" i="56"/>
  <c r="I101" i="93"/>
  <c r="M12" i="57"/>
  <c r="M16" i="57"/>
  <c r="M102" i="93"/>
  <c r="E12" i="86"/>
  <c r="E16" i="86"/>
  <c r="E104" i="93"/>
  <c r="I12" i="90"/>
  <c r="I16" i="90"/>
  <c r="I105" i="93"/>
  <c r="M12" i="78"/>
  <c r="M16" i="78"/>
  <c r="M106" i="93"/>
  <c r="E12" i="79"/>
  <c r="E16" i="79"/>
  <c r="E108" i="93"/>
  <c r="I12" i="80"/>
  <c r="I16" i="80"/>
  <c r="I109" i="93"/>
  <c r="E12" i="69"/>
  <c r="E16" i="69"/>
  <c r="E112" i="93"/>
  <c r="K12" i="85"/>
  <c r="K16" i="85"/>
  <c r="K110" i="93"/>
  <c r="G12" i="87"/>
  <c r="G16" i="87"/>
  <c r="G113" i="93"/>
  <c r="M37" i="1"/>
  <c r="M42" i="93"/>
  <c r="E37" i="7"/>
  <c r="E44" i="93"/>
  <c r="I37" i="9"/>
  <c r="I45" i="93"/>
  <c r="M37" i="8"/>
  <c r="M46" i="93"/>
  <c r="E37" i="89"/>
  <c r="E48" i="93"/>
  <c r="I37" i="84"/>
  <c r="I49" i="93"/>
  <c r="M37" i="44"/>
  <c r="M50" i="93"/>
  <c r="E37" i="46"/>
  <c r="E52" i="93"/>
  <c r="F37" i="1"/>
  <c r="F42" i="93"/>
  <c r="J37" i="5"/>
  <c r="J43" i="93"/>
  <c r="N37" i="7"/>
  <c r="N44" i="93"/>
  <c r="F37" i="8"/>
  <c r="F46" i="93"/>
  <c r="H37" i="10"/>
  <c r="H47" i="93"/>
  <c r="M12" i="7"/>
  <c r="M16" i="7"/>
  <c r="M82" i="93"/>
  <c r="I12" i="10"/>
  <c r="I16" i="10"/>
  <c r="I85" i="93"/>
  <c r="E12" i="44"/>
  <c r="E16" i="44"/>
  <c r="E88" i="93"/>
  <c r="M12" i="46"/>
  <c r="M16" i="46"/>
  <c r="M90" i="93"/>
  <c r="I12" i="48"/>
  <c r="I16" i="48"/>
  <c r="I93" i="93"/>
  <c r="G12" i="50"/>
  <c r="G16" i="50"/>
  <c r="G95" i="93"/>
  <c r="K12" i="91"/>
  <c r="K16" i="91"/>
  <c r="K96" i="93"/>
  <c r="C12" i="53"/>
  <c r="C16" i="53"/>
  <c r="C98" i="93"/>
  <c r="G12" i="4"/>
  <c r="G16" i="4"/>
  <c r="G99" i="93"/>
  <c r="K100" i="93"/>
  <c r="N16" i="1"/>
  <c r="N80" i="93"/>
  <c r="F12" i="7"/>
  <c r="F16" i="7"/>
  <c r="F82" i="93"/>
  <c r="J12" i="9"/>
  <c r="J16" i="9"/>
  <c r="J83" i="93"/>
  <c r="N12" i="8"/>
  <c r="N16" i="8"/>
  <c r="N84" i="93"/>
  <c r="F12" i="89"/>
  <c r="F16" i="89"/>
  <c r="F86" i="93"/>
  <c r="J12" i="84"/>
  <c r="J16" i="84"/>
  <c r="J87" i="93"/>
  <c r="N12" i="44"/>
  <c r="N16" i="44"/>
  <c r="N88" i="93"/>
  <c r="F12" i="46"/>
  <c r="F16" i="46"/>
  <c r="F90" i="93"/>
  <c r="J91" i="93"/>
  <c r="N12" i="88"/>
  <c r="N16" i="88"/>
  <c r="N92" i="93"/>
  <c r="F12" i="49"/>
  <c r="F16" i="49"/>
  <c r="F94" i="93"/>
  <c r="J12" i="50"/>
  <c r="J16" i="50"/>
  <c r="J95" i="93"/>
  <c r="N12" i="91"/>
  <c r="N16" i="91"/>
  <c r="N96" i="93"/>
  <c r="F12" i="53"/>
  <c r="F16" i="53"/>
  <c r="F98" i="93"/>
  <c r="J12" i="4"/>
  <c r="J16" i="4"/>
  <c r="J99" i="93"/>
  <c r="N100" i="93"/>
  <c r="F12" i="57"/>
  <c r="F16" i="57"/>
  <c r="F102" i="93"/>
  <c r="J12" i="77"/>
  <c r="J16" i="77"/>
  <c r="J103" i="93"/>
  <c r="N12" i="86"/>
  <c r="N16" i="86"/>
  <c r="N104" i="93"/>
  <c r="F12" i="78"/>
  <c r="F16" i="78"/>
  <c r="F106" i="93"/>
  <c r="J12" i="81"/>
  <c r="J16" i="81"/>
  <c r="J107" i="93"/>
  <c r="N12" i="79"/>
  <c r="N16" i="79"/>
  <c r="N108" i="93"/>
  <c r="F12" i="85"/>
  <c r="F16" i="85"/>
  <c r="F110" i="93"/>
  <c r="J12" i="68"/>
  <c r="J16" i="68"/>
  <c r="J111" i="93"/>
  <c r="N12" i="69"/>
  <c r="N16" i="69"/>
  <c r="N112" i="93"/>
  <c r="G12" i="56"/>
  <c r="G16" i="56"/>
  <c r="G101" i="93"/>
  <c r="K12" i="57"/>
  <c r="K16" i="57"/>
  <c r="K102" i="93"/>
  <c r="C12" i="86"/>
  <c r="C16" i="86"/>
  <c r="C104" i="93"/>
  <c r="G12" i="90"/>
  <c r="G16" i="90"/>
  <c r="G105" i="93"/>
  <c r="K12" i="78"/>
  <c r="K16" i="78"/>
  <c r="K106" i="93"/>
  <c r="C12" i="79"/>
  <c r="C16" i="79"/>
  <c r="C108" i="93"/>
  <c r="G12" i="80"/>
  <c r="G16" i="80"/>
  <c r="G109" i="93"/>
  <c r="M12" i="68"/>
  <c r="M16" i="68"/>
  <c r="M111" i="93"/>
  <c r="G12" i="85"/>
  <c r="G16" i="85"/>
  <c r="G110" i="93"/>
  <c r="C12" i="87"/>
  <c r="C16" i="87"/>
  <c r="C113" i="93"/>
  <c r="K37" i="1"/>
  <c r="K42" i="93"/>
  <c r="C37" i="7"/>
  <c r="C44" i="93"/>
  <c r="G37" i="9"/>
  <c r="G45" i="93"/>
  <c r="K37" i="8"/>
  <c r="K46" i="93"/>
  <c r="C37" i="89"/>
  <c r="C48" i="93"/>
  <c r="G37" i="84"/>
  <c r="G49" i="93"/>
  <c r="K37" i="44"/>
  <c r="K50" i="93"/>
  <c r="C37" i="46"/>
  <c r="C52" i="93"/>
  <c r="D37" i="1"/>
  <c r="D42" i="93"/>
  <c r="H37" i="5"/>
  <c r="H43" i="93"/>
  <c r="L37" i="7"/>
  <c r="L44" i="93"/>
  <c r="D37" i="8"/>
  <c r="D46" i="93"/>
  <c r="C47" i="45"/>
  <c r="C127" i="93"/>
  <c r="G47" i="89"/>
  <c r="G124" i="93"/>
  <c r="K47" i="9"/>
  <c r="K121" i="93"/>
  <c r="C47" i="5"/>
  <c r="C119" i="93"/>
  <c r="I12" i="7"/>
  <c r="I16" i="7"/>
  <c r="I82" i="93"/>
  <c r="E12" i="10"/>
  <c r="E16" i="10"/>
  <c r="E85" i="93"/>
  <c r="M12" i="84"/>
  <c r="M16" i="84"/>
  <c r="M87" i="93"/>
  <c r="I12" i="46"/>
  <c r="I16" i="46"/>
  <c r="I90" i="93"/>
  <c r="E12" i="48"/>
  <c r="E16" i="48"/>
  <c r="E93" i="93"/>
  <c r="E12" i="50"/>
  <c r="E16" i="50"/>
  <c r="E95" i="93"/>
  <c r="I12" i="91"/>
  <c r="I16" i="91"/>
  <c r="I96" i="93"/>
  <c r="M12" i="76"/>
  <c r="M16" i="76"/>
  <c r="M97" i="93"/>
  <c r="E12" i="4"/>
  <c r="E16" i="4"/>
  <c r="E99" i="93"/>
  <c r="I100" i="93"/>
  <c r="L16" i="1"/>
  <c r="L80" i="93"/>
  <c r="D12" i="7"/>
  <c r="D16" i="7"/>
  <c r="D82" i="93"/>
  <c r="H12" i="9"/>
  <c r="H16" i="9"/>
  <c r="H83" i="93"/>
  <c r="L12" i="8"/>
  <c r="L16" i="8"/>
  <c r="L84" i="93"/>
  <c r="D12" i="89"/>
  <c r="D16" i="89"/>
  <c r="D86" i="93"/>
  <c r="H12" i="84"/>
  <c r="H16" i="84"/>
  <c r="H87" i="93"/>
  <c r="L12" i="44"/>
  <c r="L16" i="44"/>
  <c r="L88" i="93"/>
  <c r="D12" i="46"/>
  <c r="D16" i="46"/>
  <c r="D90" i="93"/>
  <c r="H91" i="93"/>
  <c r="L12" i="88"/>
  <c r="L16" i="88"/>
  <c r="L92" i="93"/>
  <c r="D12" i="49"/>
  <c r="D16" i="49"/>
  <c r="D94" i="93"/>
  <c r="H12" i="50"/>
  <c r="H16" i="50"/>
  <c r="H95" i="93"/>
  <c r="L12" i="91"/>
  <c r="L16" i="91"/>
  <c r="L96" i="93"/>
  <c r="D12" i="53"/>
  <c r="D16" i="53"/>
  <c r="D98" i="93"/>
  <c r="H12" i="4"/>
  <c r="H16" i="4"/>
  <c r="H99" i="93"/>
  <c r="L100" i="93"/>
  <c r="D12" i="57"/>
  <c r="D16" i="57"/>
  <c r="D102" i="93"/>
  <c r="H12" i="77"/>
  <c r="H16" i="77"/>
  <c r="H103" i="93"/>
  <c r="L12" i="86"/>
  <c r="L16" i="86"/>
  <c r="L104" i="93"/>
  <c r="D12" i="78"/>
  <c r="D16" i="78"/>
  <c r="D106" i="93"/>
  <c r="H12" i="81"/>
  <c r="H16" i="81"/>
  <c r="H107" i="93"/>
  <c r="L12" i="79"/>
  <c r="L16" i="79"/>
  <c r="L108" i="93"/>
  <c r="D12" i="85"/>
  <c r="D16" i="85"/>
  <c r="D110" i="93"/>
  <c r="H12" i="68"/>
  <c r="H16" i="68"/>
  <c r="H111" i="93"/>
  <c r="L12" i="69"/>
  <c r="L16" i="69"/>
  <c r="L112" i="93"/>
  <c r="E12" i="56"/>
  <c r="E16" i="56"/>
  <c r="E101" i="93"/>
  <c r="I12" i="57"/>
  <c r="I16" i="57"/>
  <c r="I102" i="93"/>
  <c r="M12" i="77"/>
  <c r="M16" i="77"/>
  <c r="M103" i="93"/>
  <c r="E12" i="90"/>
  <c r="E16" i="90"/>
  <c r="E105" i="93"/>
  <c r="I12" i="78"/>
  <c r="I16" i="78"/>
  <c r="I106" i="93"/>
  <c r="M12" i="81"/>
  <c r="M16" i="81"/>
  <c r="M107" i="93"/>
  <c r="E12" i="80"/>
  <c r="E16" i="80"/>
  <c r="E109" i="93"/>
  <c r="I12" i="68"/>
  <c r="I16" i="68"/>
  <c r="I111" i="93"/>
  <c r="C12" i="85"/>
  <c r="C16" i="85"/>
  <c r="C110" i="93"/>
  <c r="K12" i="69"/>
  <c r="K16" i="69"/>
  <c r="K112" i="93"/>
  <c r="I37" i="1"/>
  <c r="I42" i="93"/>
  <c r="M37" i="5"/>
  <c r="M43" i="93"/>
  <c r="E37" i="9"/>
  <c r="E45" i="93"/>
  <c r="I37" i="8"/>
  <c r="I46" i="93"/>
  <c r="M37" i="10"/>
  <c r="M47" i="93"/>
  <c r="E37" i="84"/>
  <c r="E49" i="93"/>
  <c r="I37" i="44"/>
  <c r="I50" i="93"/>
  <c r="M37" i="45"/>
  <c r="M51" i="93"/>
  <c r="E53" i="93"/>
  <c r="F37" i="5"/>
  <c r="F43" i="93"/>
  <c r="J37" i="7"/>
  <c r="J44" i="93"/>
  <c r="N37" i="9"/>
  <c r="N45" i="93"/>
  <c r="F37" i="10"/>
  <c r="F47" i="93"/>
  <c r="H37" i="89"/>
  <c r="H48" i="93"/>
  <c r="L37" i="84"/>
  <c r="L49" i="93"/>
  <c r="D37" i="45"/>
  <c r="D51" i="93"/>
  <c r="H37" i="46"/>
  <c r="H52" i="93"/>
  <c r="L53" i="93"/>
  <c r="D37" i="44"/>
  <c r="D50" i="93"/>
  <c r="L37" i="46"/>
  <c r="L52" i="93"/>
  <c r="L37" i="88"/>
  <c r="L54" i="93"/>
  <c r="D37" i="49"/>
  <c r="D56" i="93"/>
  <c r="H37" i="50"/>
  <c r="H57" i="93"/>
  <c r="L37" i="91"/>
  <c r="L58" i="93"/>
  <c r="D37" i="53"/>
  <c r="D60" i="93"/>
  <c r="H37" i="4"/>
  <c r="H61" i="93"/>
  <c r="L62" i="93"/>
  <c r="C37" i="48"/>
  <c r="C55" i="93"/>
  <c r="K37" i="50"/>
  <c r="K57" i="93"/>
  <c r="G37" i="53"/>
  <c r="G60" i="93"/>
  <c r="C37" i="56"/>
  <c r="C63" i="93"/>
  <c r="H37" i="57"/>
  <c r="H64" i="93"/>
  <c r="L37" i="77"/>
  <c r="L65" i="93"/>
  <c r="D37" i="90"/>
  <c r="D67" i="93"/>
  <c r="H37" i="78"/>
  <c r="H68" i="93"/>
  <c r="L37" i="81"/>
  <c r="L69" i="93"/>
  <c r="D37" i="80"/>
  <c r="D71" i="93"/>
  <c r="H37" i="85"/>
  <c r="H72" i="93"/>
  <c r="L37" i="68"/>
  <c r="L73" i="93"/>
  <c r="D37" i="87"/>
  <c r="D75" i="93"/>
  <c r="I37" i="88"/>
  <c r="I54" i="93"/>
  <c r="E37" i="50"/>
  <c r="E57" i="93"/>
  <c r="M37" i="76"/>
  <c r="M59" i="93"/>
  <c r="I62" i="93"/>
  <c r="E37" i="57"/>
  <c r="E64" i="93"/>
  <c r="I37" i="77"/>
  <c r="I65" i="93"/>
  <c r="M37" i="86"/>
  <c r="M66" i="93"/>
  <c r="E37" i="78"/>
  <c r="E68" i="93"/>
  <c r="I37" i="81"/>
  <c r="I69" i="93"/>
  <c r="M37" i="79"/>
  <c r="M70" i="93"/>
  <c r="E37" i="85"/>
  <c r="E72" i="93"/>
  <c r="I37" i="68"/>
  <c r="I73" i="93"/>
  <c r="M37" i="69"/>
  <c r="M74" i="93"/>
  <c r="V5" i="93"/>
  <c r="V21" i="93"/>
  <c r="V37" i="93"/>
  <c r="V20" i="93"/>
  <c r="V36" i="93"/>
  <c r="R12" i="93"/>
  <c r="R28" i="93"/>
  <c r="R11" i="93"/>
  <c r="R27" i="93"/>
  <c r="Q6" i="93"/>
  <c r="Q22" i="93"/>
  <c r="Q30" i="93"/>
  <c r="Q15" i="93"/>
  <c r="Q31" i="93"/>
  <c r="I69" i="1"/>
  <c r="I4" i="93"/>
  <c r="M53" i="5"/>
  <c r="M69" i="5"/>
  <c r="M5" i="93"/>
  <c r="E53" i="9"/>
  <c r="E69" i="9"/>
  <c r="E7" i="93"/>
  <c r="I53" i="8"/>
  <c r="I69" i="8"/>
  <c r="I8" i="93"/>
  <c r="M53" i="10"/>
  <c r="M69" i="10"/>
  <c r="M9" i="93"/>
  <c r="E53" i="84"/>
  <c r="E69" i="84"/>
  <c r="E11" i="93"/>
  <c r="I53" i="44"/>
  <c r="I69" i="44"/>
  <c r="I12" i="93"/>
  <c r="M53" i="45"/>
  <c r="M69" i="45"/>
  <c r="M13" i="93"/>
  <c r="E15" i="93"/>
  <c r="I53" i="88"/>
  <c r="I69" i="88"/>
  <c r="I16" i="93"/>
  <c r="M53" i="48"/>
  <c r="M69" i="48"/>
  <c r="M17" i="93"/>
  <c r="J37" i="89"/>
  <c r="J48" i="93"/>
  <c r="N37" i="84"/>
  <c r="N49" i="93"/>
  <c r="F37" i="45"/>
  <c r="F51" i="93"/>
  <c r="J37" i="46"/>
  <c r="J52" i="93"/>
  <c r="N53" i="93"/>
  <c r="F37" i="48"/>
  <c r="F55" i="93"/>
  <c r="J37" i="49"/>
  <c r="J56" i="93"/>
  <c r="N37" i="50"/>
  <c r="N57" i="93"/>
  <c r="F37" i="76"/>
  <c r="F59" i="93"/>
  <c r="J37" i="53"/>
  <c r="J60" i="93"/>
  <c r="N37" i="4"/>
  <c r="N61" i="93"/>
  <c r="G53" i="93"/>
  <c r="C37" i="49"/>
  <c r="C56" i="93"/>
  <c r="K37" i="91"/>
  <c r="K58" i="93"/>
  <c r="G37" i="4"/>
  <c r="G61" i="93"/>
  <c r="J37" i="56"/>
  <c r="J63" i="93"/>
  <c r="N37" i="57"/>
  <c r="N64" i="93"/>
  <c r="F37" i="86"/>
  <c r="F66" i="93"/>
  <c r="J37" i="90"/>
  <c r="J67" i="93"/>
  <c r="N37" i="78"/>
  <c r="N68" i="93"/>
  <c r="F37" i="79"/>
  <c r="F70" i="93"/>
  <c r="J37" i="80"/>
  <c r="J71" i="93"/>
  <c r="N37" i="85"/>
  <c r="N72" i="93"/>
  <c r="F37" i="69"/>
  <c r="F74" i="93"/>
  <c r="J37" i="87"/>
  <c r="J75" i="93"/>
  <c r="I37" i="48"/>
  <c r="I55" i="93"/>
  <c r="E37" i="91"/>
  <c r="E58" i="93"/>
  <c r="M37" i="53"/>
  <c r="M60" i="93"/>
  <c r="G37" i="56"/>
  <c r="G63" i="93"/>
  <c r="K37" i="57"/>
  <c r="K64" i="93"/>
  <c r="C37" i="86"/>
  <c r="C66" i="93"/>
  <c r="G37" i="90"/>
  <c r="G67" i="93"/>
  <c r="K37" i="78"/>
  <c r="K68" i="93"/>
  <c r="C37" i="79"/>
  <c r="C70" i="93"/>
  <c r="G37" i="80"/>
  <c r="G71" i="93"/>
  <c r="K37" i="85"/>
  <c r="K72" i="93"/>
  <c r="C37" i="69"/>
  <c r="C74" i="93"/>
  <c r="G37" i="87"/>
  <c r="G75" i="93"/>
  <c r="V11" i="93"/>
  <c r="V27" i="93"/>
  <c r="V10" i="93"/>
  <c r="V26" i="93"/>
  <c r="T4" i="93"/>
  <c r="R18" i="93"/>
  <c r="R34" i="93"/>
  <c r="R17" i="93"/>
  <c r="R33" i="93"/>
  <c r="Q12" i="93"/>
  <c r="Q28" i="93"/>
  <c r="Q11" i="93"/>
  <c r="Q29" i="93"/>
  <c r="G69" i="1"/>
  <c r="G4" i="93"/>
  <c r="K53" i="5"/>
  <c r="K69" i="5"/>
  <c r="K5" i="93"/>
  <c r="C7" i="93"/>
  <c r="G53" i="8"/>
  <c r="G69" i="8"/>
  <c r="G8" i="93"/>
  <c r="K53" i="10"/>
  <c r="K69" i="10"/>
  <c r="K9" i="93"/>
  <c r="C11" i="93"/>
  <c r="G53" i="44"/>
  <c r="G69" i="44"/>
  <c r="G12" i="93"/>
  <c r="K53" i="45"/>
  <c r="K69" i="45"/>
  <c r="K13" i="93"/>
  <c r="C15" i="93"/>
  <c r="G53" i="88"/>
  <c r="G69" i="88"/>
  <c r="G16" i="93"/>
  <c r="K53" i="48"/>
  <c r="K69" i="48"/>
  <c r="K17" i="93"/>
  <c r="E53" i="49"/>
  <c r="E69" i="49"/>
  <c r="E18" i="93"/>
  <c r="M53" i="50"/>
  <c r="M69" i="50"/>
  <c r="M19" i="93"/>
  <c r="E53" i="76"/>
  <c r="E69" i="76"/>
  <c r="E21" i="93"/>
  <c r="L37" i="44"/>
  <c r="L50" i="93"/>
  <c r="H53" i="93"/>
  <c r="D37" i="48"/>
  <c r="D55" i="93"/>
  <c r="H37" i="49"/>
  <c r="H56" i="93"/>
  <c r="L37" i="50"/>
  <c r="L57" i="93"/>
  <c r="D37" i="76"/>
  <c r="D59" i="93"/>
  <c r="H37" i="53"/>
  <c r="H60" i="93"/>
  <c r="L37" i="4"/>
  <c r="L61" i="93"/>
  <c r="D37" i="56"/>
  <c r="D63" i="93"/>
  <c r="K37" i="48"/>
  <c r="K55" i="93"/>
  <c r="G37" i="91"/>
  <c r="G58" i="93"/>
  <c r="C37" i="4"/>
  <c r="C61" i="93"/>
  <c r="H37" i="56"/>
  <c r="H63" i="93"/>
  <c r="L37" i="57"/>
  <c r="L64" i="93"/>
  <c r="D37" i="86"/>
  <c r="D66" i="93"/>
  <c r="H37" i="90"/>
  <c r="H67" i="93"/>
  <c r="L37" i="78"/>
  <c r="L68" i="93"/>
  <c r="D37" i="79"/>
  <c r="D70" i="93"/>
  <c r="H37" i="80"/>
  <c r="H71" i="93"/>
  <c r="L37" i="85"/>
  <c r="L72" i="93"/>
  <c r="D37" i="69"/>
  <c r="D74" i="93"/>
  <c r="H37" i="87"/>
  <c r="H75" i="93"/>
  <c r="E37" i="48"/>
  <c r="E55" i="93"/>
  <c r="M37" i="50"/>
  <c r="M57" i="93"/>
  <c r="I37" i="53"/>
  <c r="I60" i="93"/>
  <c r="E37" i="56"/>
  <c r="E63" i="93"/>
  <c r="I37" i="57"/>
  <c r="I64" i="93"/>
  <c r="M37" i="77"/>
  <c r="M65" i="93"/>
  <c r="E37" i="90"/>
  <c r="E67" i="93"/>
  <c r="I37" i="78"/>
  <c r="I68" i="93"/>
  <c r="M37" i="81"/>
  <c r="M69" i="93"/>
  <c r="E37" i="80"/>
  <c r="E71" i="93"/>
  <c r="I37" i="85"/>
  <c r="I72" i="93"/>
  <c r="M37" i="68"/>
  <c r="M73" i="93"/>
  <c r="E37" i="87"/>
  <c r="E75" i="93"/>
  <c r="V9" i="93"/>
  <c r="V25" i="93"/>
  <c r="V8" i="93"/>
  <c r="V24" i="93"/>
  <c r="U4" i="93"/>
  <c r="R16" i="93"/>
  <c r="R32" i="93"/>
  <c r="R15" i="93"/>
  <c r="R31" i="93"/>
  <c r="Q10" i="93"/>
  <c r="Q26" i="93"/>
  <c r="Q9" i="93"/>
  <c r="Q27" i="93"/>
  <c r="E69" i="1"/>
  <c r="E4" i="93"/>
  <c r="I53" i="5"/>
  <c r="I69" i="5"/>
  <c r="I5" i="93"/>
  <c r="M53" i="7"/>
  <c r="M69" i="7"/>
  <c r="M6" i="93"/>
  <c r="E53" i="8"/>
  <c r="E69" i="8"/>
  <c r="E8" i="93"/>
  <c r="I53" i="10"/>
  <c r="I69" i="10"/>
  <c r="I9" i="93"/>
  <c r="M53" i="89"/>
  <c r="M69" i="89"/>
  <c r="M10" i="93"/>
  <c r="E53" i="44"/>
  <c r="E69" i="44"/>
  <c r="E12" i="93"/>
  <c r="I53" i="45"/>
  <c r="I69" i="45"/>
  <c r="I13" i="93"/>
  <c r="M53" i="46"/>
  <c r="M69" i="46"/>
  <c r="M14" i="93"/>
  <c r="E53" i="88"/>
  <c r="E69" i="88"/>
  <c r="E16" i="93"/>
  <c r="I53" i="48"/>
  <c r="I69" i="48"/>
  <c r="I17" i="93"/>
  <c r="F37" i="89"/>
  <c r="F48" i="93"/>
  <c r="J37" i="84"/>
  <c r="J49" i="93"/>
  <c r="N37" i="44"/>
  <c r="N50" i="93"/>
  <c r="F37" i="46"/>
  <c r="F52" i="93"/>
  <c r="J53" i="93"/>
  <c r="N37" i="88"/>
  <c r="N54" i="93"/>
  <c r="F37" i="49"/>
  <c r="F56" i="93"/>
  <c r="J37" i="50"/>
  <c r="J57" i="93"/>
  <c r="N37" i="91"/>
  <c r="N58" i="93"/>
  <c r="F37" i="53"/>
  <c r="F60" i="93"/>
  <c r="J37" i="4"/>
  <c r="J61" i="93"/>
  <c r="N62" i="93"/>
  <c r="G37" i="48"/>
  <c r="G55" i="93"/>
  <c r="C37" i="91"/>
  <c r="C58" i="93"/>
  <c r="K37" i="53"/>
  <c r="K60" i="93"/>
  <c r="F37" i="56"/>
  <c r="F63" i="93"/>
  <c r="J37" i="57"/>
  <c r="J64" i="93"/>
  <c r="N37" i="77"/>
  <c r="N65" i="93"/>
  <c r="F37" i="90"/>
  <c r="F67" i="93"/>
  <c r="J37" i="78"/>
  <c r="J68" i="93"/>
  <c r="N37" i="81"/>
  <c r="N69" i="93"/>
  <c r="F37" i="80"/>
  <c r="F71" i="93"/>
  <c r="J37" i="85"/>
  <c r="J72" i="93"/>
  <c r="N37" i="68"/>
  <c r="N73" i="93"/>
  <c r="F37" i="87"/>
  <c r="F75" i="93"/>
  <c r="M37" i="88"/>
  <c r="M54" i="93"/>
  <c r="I37" i="50"/>
  <c r="I57" i="93"/>
  <c r="E37" i="53"/>
  <c r="E60" i="93"/>
  <c r="M62" i="93"/>
  <c r="G37" i="57"/>
  <c r="G64" i="93"/>
  <c r="K37" i="77"/>
  <c r="K65" i="93"/>
  <c r="C37" i="90"/>
  <c r="C67" i="93"/>
  <c r="G37" i="78"/>
  <c r="G68" i="93"/>
  <c r="K37" i="81"/>
  <c r="K69" i="93"/>
  <c r="C37" i="80"/>
  <c r="C71" i="93"/>
  <c r="G37" i="85"/>
  <c r="G72" i="93"/>
  <c r="K37" i="68"/>
  <c r="K73" i="93"/>
  <c r="C37" i="87"/>
  <c r="C75" i="93"/>
  <c r="V7" i="93"/>
  <c r="V23" i="93"/>
  <c r="V6" i="93"/>
  <c r="V22" i="93"/>
  <c r="V4" i="93"/>
  <c r="R14" i="93"/>
  <c r="R30" i="93"/>
  <c r="R13" i="93"/>
  <c r="R29" i="93"/>
  <c r="Q8" i="93"/>
  <c r="Q24" i="93"/>
  <c r="Q7" i="93"/>
  <c r="Q25" i="93"/>
  <c r="C4" i="93"/>
  <c r="G53" i="5"/>
  <c r="G69" i="5"/>
  <c r="G5" i="93"/>
  <c r="K53" i="7"/>
  <c r="K69" i="7"/>
  <c r="K6" i="93"/>
  <c r="C8" i="93"/>
  <c r="G53" i="10"/>
  <c r="G69" i="10"/>
  <c r="G9" i="93"/>
  <c r="K53" i="89"/>
  <c r="K69" i="89"/>
  <c r="K10" i="93"/>
  <c r="C12" i="93"/>
  <c r="G53" i="45"/>
  <c r="G69" i="45"/>
  <c r="G13" i="93"/>
  <c r="K53" i="46"/>
  <c r="K69" i="46"/>
  <c r="K14" i="93"/>
  <c r="C16" i="93"/>
  <c r="G53" i="48"/>
  <c r="G69" i="48"/>
  <c r="G17" i="93"/>
  <c r="K53" i="49"/>
  <c r="K69" i="49"/>
  <c r="K18" i="93"/>
  <c r="I53" i="50"/>
  <c r="I69" i="50"/>
  <c r="I19" i="93"/>
  <c r="M53" i="91"/>
  <c r="M69" i="91"/>
  <c r="M20" i="93"/>
  <c r="I53" i="53"/>
  <c r="I69" i="53"/>
  <c r="I22" i="93"/>
  <c r="M53" i="4"/>
  <c r="M69" i="4"/>
  <c r="M23" i="93"/>
  <c r="D69" i="1"/>
  <c r="D4" i="93"/>
  <c r="H53" i="5"/>
  <c r="H69" i="5"/>
  <c r="H5" i="93"/>
  <c r="L53" i="7"/>
  <c r="L69" i="7"/>
  <c r="L6" i="93"/>
  <c r="D53" i="8"/>
  <c r="D69" i="8"/>
  <c r="D8" i="93"/>
  <c r="H53" i="10"/>
  <c r="H69" i="10"/>
  <c r="H9" i="93"/>
  <c r="L53" i="89"/>
  <c r="L69" i="89"/>
  <c r="L10" i="93"/>
  <c r="D53" i="44"/>
  <c r="D69" i="44"/>
  <c r="D12" i="93"/>
  <c r="H53" i="45"/>
  <c r="H69" i="45"/>
  <c r="H13" i="93"/>
  <c r="L53" i="46"/>
  <c r="L69" i="46"/>
  <c r="L14" i="93"/>
  <c r="D53" i="88"/>
  <c r="D69" i="88"/>
  <c r="D16" i="93"/>
  <c r="H53" i="48"/>
  <c r="H69" i="48"/>
  <c r="H17" i="93"/>
  <c r="L53" i="49"/>
  <c r="L69" i="49"/>
  <c r="L18" i="93"/>
  <c r="D53" i="91"/>
  <c r="D69" i="91"/>
  <c r="D20" i="93"/>
  <c r="H53" i="76"/>
  <c r="H69" i="76"/>
  <c r="H21" i="93"/>
  <c r="L53" i="53"/>
  <c r="L69" i="53"/>
  <c r="L22" i="93"/>
  <c r="D24" i="93"/>
  <c r="G53" i="56"/>
  <c r="G69" i="56"/>
  <c r="G25" i="93"/>
  <c r="K53" i="57"/>
  <c r="K69" i="57"/>
  <c r="K26" i="93"/>
  <c r="C28" i="93"/>
  <c r="G53" i="90"/>
  <c r="G69" i="90"/>
  <c r="G29" i="93"/>
  <c r="K53" i="78"/>
  <c r="K69" i="78"/>
  <c r="K30" i="93"/>
  <c r="C53" i="79"/>
  <c r="C69" i="79"/>
  <c r="C32" i="93"/>
  <c r="G53" i="80"/>
  <c r="G69" i="80"/>
  <c r="G33" i="93"/>
  <c r="K53" i="85"/>
  <c r="K69" i="85"/>
  <c r="K34" i="93"/>
  <c r="C53" i="69"/>
  <c r="C69" i="69"/>
  <c r="C36" i="93"/>
  <c r="G53" i="87"/>
  <c r="G69" i="87"/>
  <c r="G37" i="93"/>
  <c r="N25" i="93"/>
  <c r="F53" i="77"/>
  <c r="F69" i="77"/>
  <c r="F27" i="93"/>
  <c r="J53" i="86"/>
  <c r="J69" i="86"/>
  <c r="J28" i="93"/>
  <c r="N29" i="93"/>
  <c r="F53" i="81"/>
  <c r="F69" i="81"/>
  <c r="F31" i="93"/>
  <c r="J53" i="79"/>
  <c r="J69" i="79"/>
  <c r="J32" i="93"/>
  <c r="N53" i="80"/>
  <c r="N69" i="80"/>
  <c r="N33" i="93"/>
  <c r="F53" i="68"/>
  <c r="F69" i="68"/>
  <c r="F35" i="93"/>
  <c r="J53" i="69"/>
  <c r="J69" i="69"/>
  <c r="J36" i="93"/>
  <c r="N53" i="87"/>
  <c r="N69" i="87"/>
  <c r="N37" i="93"/>
  <c r="K53" i="50"/>
  <c r="K69" i="50"/>
  <c r="K19" i="93"/>
  <c r="C21" i="93"/>
  <c r="G53" i="53"/>
  <c r="G69" i="53"/>
  <c r="G22" i="93"/>
  <c r="K53" i="4"/>
  <c r="K69" i="4"/>
  <c r="K23" i="93"/>
  <c r="C25" i="93"/>
  <c r="F53" i="5"/>
  <c r="F69" i="5"/>
  <c r="F5" i="93"/>
  <c r="J53" i="7"/>
  <c r="J69" i="7"/>
  <c r="J6" i="93"/>
  <c r="N7" i="93"/>
  <c r="F53" i="10"/>
  <c r="F69" i="10"/>
  <c r="F9" i="93"/>
  <c r="J53" i="89"/>
  <c r="J69" i="89"/>
  <c r="J10" i="93"/>
  <c r="N11" i="93"/>
  <c r="F53" i="45"/>
  <c r="F69" i="45"/>
  <c r="F13" i="93"/>
  <c r="J53" i="46"/>
  <c r="J69" i="46"/>
  <c r="J14" i="93"/>
  <c r="N15" i="93"/>
  <c r="Q5" i="93"/>
  <c r="Q23" i="93"/>
  <c r="Q4" i="93"/>
  <c r="E53" i="5"/>
  <c r="E69" i="5"/>
  <c r="E5" i="93"/>
  <c r="I53" i="7"/>
  <c r="I69" i="7"/>
  <c r="I6" i="93"/>
  <c r="M53" i="9"/>
  <c r="M69" i="9"/>
  <c r="M7" i="93"/>
  <c r="E53" i="10"/>
  <c r="E69" i="10"/>
  <c r="E9" i="93"/>
  <c r="I53" i="89"/>
  <c r="I69" i="89"/>
  <c r="I10" i="93"/>
  <c r="M53" i="84"/>
  <c r="M69" i="84"/>
  <c r="M11" i="93"/>
  <c r="E53" i="45"/>
  <c r="E69" i="45"/>
  <c r="E13" i="93"/>
  <c r="I53" i="46"/>
  <c r="I69" i="46"/>
  <c r="I14" i="93"/>
  <c r="M15" i="93"/>
  <c r="E53" i="48"/>
  <c r="E69" i="48"/>
  <c r="E17" i="93"/>
  <c r="N37" i="10"/>
  <c r="N47" i="93"/>
  <c r="F37" i="84"/>
  <c r="F49" i="93"/>
  <c r="J37" i="44"/>
  <c r="J50" i="93"/>
  <c r="N37" i="45"/>
  <c r="N51" i="93"/>
  <c r="F53" i="93"/>
  <c r="J37" i="88"/>
  <c r="J54" i="93"/>
  <c r="N37" i="48"/>
  <c r="N55" i="93"/>
  <c r="F37" i="50"/>
  <c r="F57" i="93"/>
  <c r="J37" i="91"/>
  <c r="J58" i="93"/>
  <c r="N37" i="76"/>
  <c r="N59" i="93"/>
  <c r="F37" i="4"/>
  <c r="F61" i="93"/>
  <c r="J62" i="93"/>
  <c r="K37" i="88"/>
  <c r="K54" i="93"/>
  <c r="G37" i="50"/>
  <c r="G57" i="93"/>
  <c r="C37" i="53"/>
  <c r="C60" i="93"/>
  <c r="K62" i="93"/>
  <c r="F37" i="57"/>
  <c r="F64" i="93"/>
  <c r="J37" i="77"/>
  <c r="J65" i="93"/>
  <c r="N37" i="86"/>
  <c r="N66" i="93"/>
  <c r="F37" i="78"/>
  <c r="F68" i="93"/>
  <c r="J37" i="81"/>
  <c r="J69" i="93"/>
  <c r="N37" i="79"/>
  <c r="N70" i="93"/>
  <c r="F37" i="85"/>
  <c r="F72" i="93"/>
  <c r="J37" i="68"/>
  <c r="J73" i="93"/>
  <c r="N37" i="69"/>
  <c r="N74" i="93"/>
  <c r="E37" i="88"/>
  <c r="E54" i="93"/>
  <c r="M37" i="49"/>
  <c r="M56" i="93"/>
  <c r="I37" i="76"/>
  <c r="I59" i="93"/>
  <c r="E62" i="93"/>
  <c r="C37" i="57"/>
  <c r="C64" i="93"/>
  <c r="G37" i="77"/>
  <c r="G65" i="93"/>
  <c r="K37" i="86"/>
  <c r="K66" i="93"/>
  <c r="C37" i="78"/>
  <c r="C68" i="93"/>
  <c r="G37" i="81"/>
  <c r="G69" i="93"/>
  <c r="K37" i="79"/>
  <c r="K70" i="93"/>
  <c r="C37" i="85"/>
  <c r="C72" i="93"/>
  <c r="G37" i="68"/>
  <c r="G73" i="93"/>
  <c r="K37" i="69"/>
  <c r="K74" i="93"/>
  <c r="L37" i="87"/>
  <c r="L75" i="93"/>
  <c r="V19" i="93"/>
  <c r="V35" i="93"/>
  <c r="V18" i="93"/>
  <c r="V34" i="93"/>
  <c r="R10" i="93"/>
  <c r="R26" i="93"/>
  <c r="R9" i="93"/>
  <c r="R25" i="93"/>
  <c r="Q13" i="93"/>
  <c r="Q20" i="93"/>
  <c r="Q36" i="93"/>
  <c r="Q21" i="93"/>
  <c r="Q37" i="93"/>
  <c r="C5" i="93"/>
  <c r="G53" i="7"/>
  <c r="G69" i="7"/>
  <c r="G6" i="93"/>
  <c r="K53" i="9"/>
  <c r="K69" i="9"/>
  <c r="K7" i="93"/>
  <c r="C9" i="93"/>
  <c r="G53" i="89"/>
  <c r="G69" i="89"/>
  <c r="G10" i="93"/>
  <c r="K53" i="84"/>
  <c r="K69" i="84"/>
  <c r="K11" i="93"/>
  <c r="C13" i="93"/>
  <c r="G53" i="46"/>
  <c r="G69" i="46"/>
  <c r="G14" i="93"/>
  <c r="K15" i="93"/>
  <c r="C17" i="93"/>
  <c r="G53" i="49"/>
  <c r="G69" i="49"/>
  <c r="G18" i="93"/>
  <c r="E53" i="50"/>
  <c r="E69" i="50"/>
  <c r="E19" i="93"/>
  <c r="I53" i="91"/>
  <c r="I69" i="91"/>
  <c r="I20" i="93"/>
  <c r="H37" i="84"/>
  <c r="H49" i="93"/>
  <c r="D37" i="46"/>
  <c r="D52" i="93"/>
  <c r="H37" i="88"/>
  <c r="H54" i="93"/>
  <c r="L37" i="48"/>
  <c r="L55" i="93"/>
  <c r="D37" i="50"/>
  <c r="D57" i="93"/>
  <c r="H37" i="91"/>
  <c r="H58" i="93"/>
  <c r="L37" i="76"/>
  <c r="L59" i="93"/>
  <c r="D37" i="4"/>
  <c r="D61" i="93"/>
  <c r="H62" i="93"/>
  <c r="G37" i="88"/>
  <c r="G54" i="93"/>
  <c r="C37" i="50"/>
  <c r="C57" i="93"/>
  <c r="K37" i="76"/>
  <c r="K59" i="93"/>
  <c r="G62" i="93"/>
  <c r="D37" i="57"/>
  <c r="D64" i="93"/>
  <c r="H37" i="77"/>
  <c r="H65" i="93"/>
  <c r="L37" i="86"/>
  <c r="L66" i="93"/>
  <c r="D37" i="78"/>
  <c r="D68" i="93"/>
  <c r="H37" i="81"/>
  <c r="H69" i="93"/>
  <c r="L37" i="79"/>
  <c r="L70" i="93"/>
  <c r="D37" i="85"/>
  <c r="D72" i="93"/>
  <c r="H37" i="68"/>
  <c r="H73" i="93"/>
  <c r="L37" i="69"/>
  <c r="L74" i="93"/>
  <c r="M53" i="93"/>
  <c r="I37" i="49"/>
  <c r="I56" i="93"/>
  <c r="E37" i="76"/>
  <c r="E59" i="93"/>
  <c r="M37" i="4"/>
  <c r="M61" i="93"/>
  <c r="M37" i="56"/>
  <c r="M63" i="93"/>
  <c r="E37" i="77"/>
  <c r="E65" i="93"/>
  <c r="I37" i="86"/>
  <c r="I66" i="93"/>
  <c r="M37" i="90"/>
  <c r="M67" i="93"/>
  <c r="E37" i="81"/>
  <c r="E69" i="93"/>
  <c r="I37" i="79"/>
  <c r="I70" i="93"/>
  <c r="M37" i="80"/>
  <c r="M71" i="93"/>
  <c r="E37" i="68"/>
  <c r="E73" i="93"/>
  <c r="I37" i="69"/>
  <c r="I74" i="93"/>
  <c r="M37" i="87"/>
  <c r="M75" i="93"/>
  <c r="V17" i="93"/>
  <c r="V33" i="93"/>
  <c r="V16" i="93"/>
  <c r="V32" i="93"/>
  <c r="R8" i="93"/>
  <c r="R24" i="93"/>
  <c r="R7" i="93"/>
  <c r="R23" i="93"/>
  <c r="R4" i="93"/>
  <c r="Q18" i="93"/>
  <c r="Q34" i="93"/>
  <c r="Q19" i="93"/>
  <c r="Q35" i="93"/>
  <c r="M69" i="1"/>
  <c r="M4" i="93"/>
  <c r="E53" i="7"/>
  <c r="E69" i="7"/>
  <c r="E6" i="93"/>
  <c r="I53" i="9"/>
  <c r="I69" i="9"/>
  <c r="I7" i="93"/>
  <c r="M53" i="8"/>
  <c r="M69" i="8"/>
  <c r="M8" i="93"/>
  <c r="E53" i="89"/>
  <c r="E69" i="89"/>
  <c r="E10" i="93"/>
  <c r="I53" i="84"/>
  <c r="I69" i="84"/>
  <c r="I11" i="93"/>
  <c r="M53" i="44"/>
  <c r="M69" i="44"/>
  <c r="M12" i="93"/>
  <c r="E53" i="46"/>
  <c r="E69" i="46"/>
  <c r="E14" i="93"/>
  <c r="I15" i="93"/>
  <c r="M53" i="88"/>
  <c r="M69" i="88"/>
  <c r="M16" i="93"/>
  <c r="J37" i="10"/>
  <c r="J47" i="93"/>
  <c r="N37" i="89"/>
  <c r="N48" i="93"/>
  <c r="F37" i="44"/>
  <c r="F50" i="93"/>
  <c r="J37" i="45"/>
  <c r="J51" i="93"/>
  <c r="N37" i="46"/>
  <c r="N52" i="93"/>
  <c r="F37" i="88"/>
  <c r="F54" i="93"/>
  <c r="J37" i="48"/>
  <c r="J55" i="93"/>
  <c r="N37" i="49"/>
  <c r="N56" i="93"/>
  <c r="F37" i="91"/>
  <c r="F58" i="93"/>
  <c r="J37" i="76"/>
  <c r="J59" i="93"/>
  <c r="N37" i="53"/>
  <c r="N60" i="93"/>
  <c r="F62" i="93"/>
  <c r="C37" i="88"/>
  <c r="C54" i="93"/>
  <c r="K37" i="49"/>
  <c r="K56" i="93"/>
  <c r="G37" i="76"/>
  <c r="G59" i="93"/>
  <c r="C62" i="93"/>
  <c r="N37" i="56"/>
  <c r="N63" i="93"/>
  <c r="F37" i="77"/>
  <c r="F65" i="93"/>
  <c r="J37" i="86"/>
  <c r="J66" i="93"/>
  <c r="N37" i="90"/>
  <c r="N67" i="93"/>
  <c r="F37" i="81"/>
  <c r="F69" i="93"/>
  <c r="J37" i="79"/>
  <c r="J70" i="93"/>
  <c r="N37" i="80"/>
  <c r="N71" i="93"/>
  <c r="F37" i="68"/>
  <c r="F73" i="93"/>
  <c r="J37" i="69"/>
  <c r="J74" i="93"/>
  <c r="I53" i="93"/>
  <c r="E37" i="49"/>
  <c r="E56" i="93"/>
  <c r="M37" i="91"/>
  <c r="M58" i="93"/>
  <c r="I37" i="4"/>
  <c r="I61" i="93"/>
  <c r="K37" i="56"/>
  <c r="K63" i="93"/>
  <c r="C37" i="77"/>
  <c r="C65" i="93"/>
  <c r="G37" i="86"/>
  <c r="G66" i="93"/>
  <c r="K37" i="90"/>
  <c r="K67" i="93"/>
  <c r="C37" i="81"/>
  <c r="C69" i="93"/>
  <c r="G37" i="79"/>
  <c r="G70" i="93"/>
  <c r="K37" i="80"/>
  <c r="K71" i="93"/>
  <c r="C73" i="93"/>
  <c r="G37" i="69"/>
  <c r="G74" i="93"/>
  <c r="K37" i="87"/>
  <c r="K75" i="93"/>
  <c r="V15" i="93"/>
  <c r="V31" i="93"/>
  <c r="V14" i="93"/>
  <c r="V30" i="93"/>
  <c r="R6" i="93"/>
  <c r="R22" i="93"/>
  <c r="R5" i="93"/>
  <c r="R21" i="93"/>
  <c r="R37" i="93"/>
  <c r="Q16" i="93"/>
  <c r="Q32" i="93"/>
  <c r="Q17" i="93"/>
  <c r="Q33" i="93"/>
  <c r="K69" i="1"/>
  <c r="K4" i="93"/>
  <c r="C6" i="93"/>
  <c r="G53" i="9"/>
  <c r="G69" i="9"/>
  <c r="G7" i="93"/>
  <c r="K53" i="8"/>
  <c r="K69" i="8"/>
  <c r="K8" i="93"/>
  <c r="C10" i="93"/>
  <c r="G53" i="84"/>
  <c r="G69" i="84"/>
  <c r="G11" i="93"/>
  <c r="K53" i="44"/>
  <c r="K69" i="44"/>
  <c r="K12" i="93"/>
  <c r="C14" i="93"/>
  <c r="G15" i="93"/>
  <c r="K53" i="88"/>
  <c r="K69" i="88"/>
  <c r="K16" i="93"/>
  <c r="C18" i="93"/>
  <c r="M53" i="49"/>
  <c r="M69" i="49"/>
  <c r="M18" i="93"/>
  <c r="E53" i="91"/>
  <c r="E69" i="91"/>
  <c r="E20" i="93"/>
  <c r="M53" i="76"/>
  <c r="M69" i="76"/>
  <c r="M21" i="93"/>
  <c r="E53" i="4"/>
  <c r="E69" i="4"/>
  <c r="E23" i="93"/>
  <c r="I24" i="93"/>
  <c r="L69" i="1"/>
  <c r="L4" i="93"/>
  <c r="D53" i="7"/>
  <c r="D69" i="7"/>
  <c r="D6" i="93"/>
  <c r="H53" i="9"/>
  <c r="H69" i="9"/>
  <c r="H7" i="93"/>
  <c r="L53" i="8"/>
  <c r="L69" i="8"/>
  <c r="L8" i="93"/>
  <c r="D53" i="89"/>
  <c r="D69" i="89"/>
  <c r="D10" i="93"/>
  <c r="H53" i="84"/>
  <c r="H69" i="84"/>
  <c r="H11" i="93"/>
  <c r="L53" i="44"/>
  <c r="L69" i="44"/>
  <c r="L12" i="93"/>
  <c r="D53" i="46"/>
  <c r="D69" i="46"/>
  <c r="D14" i="93"/>
  <c r="H15" i="93"/>
  <c r="L53" i="88"/>
  <c r="L69" i="88"/>
  <c r="L16" i="93"/>
  <c r="D53" i="49"/>
  <c r="D69" i="49"/>
  <c r="D18" i="93"/>
  <c r="H53" i="50"/>
  <c r="H69" i="50"/>
  <c r="H19" i="93"/>
  <c r="L53" i="91"/>
  <c r="L69" i="91"/>
  <c r="L20" i="93"/>
  <c r="D53" i="53"/>
  <c r="D69" i="53"/>
  <c r="D22" i="93"/>
  <c r="H53" i="4"/>
  <c r="H69" i="4"/>
  <c r="H23" i="93"/>
  <c r="L24" i="93"/>
  <c r="C26" i="93"/>
  <c r="G53" i="77"/>
  <c r="G69" i="77"/>
  <c r="G27" i="93"/>
  <c r="K53" i="86"/>
  <c r="K69" i="86"/>
  <c r="K28" i="93"/>
  <c r="C30" i="93"/>
  <c r="G53" i="81"/>
  <c r="G69" i="81"/>
  <c r="G31" i="93"/>
  <c r="K53" i="79"/>
  <c r="K69" i="79"/>
  <c r="K32" i="93"/>
  <c r="C53" i="85"/>
  <c r="C69" i="85"/>
  <c r="C34" i="93"/>
  <c r="G53" i="68"/>
  <c r="G69" i="68"/>
  <c r="G35" i="93"/>
  <c r="K53" i="69"/>
  <c r="K69" i="69"/>
  <c r="K36" i="93"/>
  <c r="F53" i="56"/>
  <c r="F69" i="56"/>
  <c r="F25" i="93"/>
  <c r="J53" i="57"/>
  <c r="J69" i="57"/>
  <c r="J26" i="93"/>
  <c r="N27" i="93"/>
  <c r="F53" i="90"/>
  <c r="F69" i="90"/>
  <c r="F29" i="93"/>
  <c r="J53" i="78"/>
  <c r="J69" i="78"/>
  <c r="J30" i="93"/>
  <c r="N31" i="93"/>
  <c r="F53" i="80"/>
  <c r="F69" i="80"/>
  <c r="F33" i="93"/>
  <c r="J53" i="85"/>
  <c r="J69" i="85"/>
  <c r="J34" i="93"/>
  <c r="N53" i="68"/>
  <c r="N69" i="68"/>
  <c r="N35" i="93"/>
  <c r="F53" i="87"/>
  <c r="F69" i="87"/>
  <c r="F37" i="93"/>
  <c r="C19" i="93"/>
  <c r="G53" i="91"/>
  <c r="G69" i="91"/>
  <c r="G20" i="93"/>
  <c r="K53" i="76"/>
  <c r="K69" i="76"/>
  <c r="K21" i="93"/>
  <c r="C23" i="93"/>
  <c r="G24" i="93"/>
  <c r="J69" i="1"/>
  <c r="J4" i="93"/>
  <c r="N5" i="93"/>
  <c r="F53" i="9"/>
  <c r="F69" i="9"/>
  <c r="F7" i="93"/>
  <c r="J53" i="8"/>
  <c r="J69" i="8"/>
  <c r="J8" i="93"/>
  <c r="N9" i="93"/>
  <c r="F53" i="84"/>
  <c r="F69" i="84"/>
  <c r="F11" i="93"/>
  <c r="J53" i="44"/>
  <c r="J69" i="44"/>
  <c r="J12" i="93"/>
  <c r="N13" i="93"/>
  <c r="F15" i="93"/>
  <c r="J53" i="88"/>
  <c r="J69" i="88"/>
  <c r="J16" i="93"/>
  <c r="F53" i="48"/>
  <c r="F69" i="48"/>
  <c r="F17" i="93"/>
  <c r="J53" i="49"/>
  <c r="J69" i="49"/>
  <c r="J18" i="93"/>
  <c r="N19" i="93"/>
  <c r="F53" i="76"/>
  <c r="F69" i="76"/>
  <c r="F21" i="93"/>
  <c r="J53" i="53"/>
  <c r="J69" i="53"/>
  <c r="J22" i="93"/>
  <c r="N23" i="93"/>
  <c r="E53" i="56"/>
  <c r="E69" i="56"/>
  <c r="E25" i="93"/>
  <c r="I53" i="57"/>
  <c r="I69" i="57"/>
  <c r="I26" i="93"/>
  <c r="M53" i="77"/>
  <c r="M69" i="77"/>
  <c r="M27" i="93"/>
  <c r="E53" i="90"/>
  <c r="E69" i="90"/>
  <c r="E29" i="93"/>
  <c r="I53" i="78"/>
  <c r="I69" i="78"/>
  <c r="I30" i="93"/>
  <c r="M53" i="81"/>
  <c r="M69" i="81"/>
  <c r="M31" i="93"/>
  <c r="E53" i="80"/>
  <c r="E69" i="80"/>
  <c r="E33" i="93"/>
  <c r="I53" i="85"/>
  <c r="I69" i="85"/>
  <c r="I34" i="93"/>
  <c r="M53" i="68"/>
  <c r="M69" i="68"/>
  <c r="M35" i="93"/>
  <c r="E53" i="87"/>
  <c r="E69" i="87"/>
  <c r="E37" i="93"/>
  <c r="L53" i="56"/>
  <c r="L69" i="56"/>
  <c r="L25" i="93"/>
  <c r="L53" i="77"/>
  <c r="L69" i="77"/>
  <c r="L27" i="93"/>
  <c r="L53" i="90"/>
  <c r="L69" i="90"/>
  <c r="L29" i="93"/>
  <c r="H53" i="79"/>
  <c r="H69" i="79"/>
  <c r="H32" i="93"/>
  <c r="D53" i="68"/>
  <c r="D69" i="68"/>
  <c r="D35" i="93"/>
  <c r="I53" i="76"/>
  <c r="I69" i="76"/>
  <c r="I21" i="93"/>
  <c r="M53" i="53"/>
  <c r="M69" i="53"/>
  <c r="M22" i="93"/>
  <c r="E24" i="93"/>
  <c r="H69" i="1"/>
  <c r="H4" i="93"/>
  <c r="L53" i="5"/>
  <c r="L69" i="5"/>
  <c r="L5" i="93"/>
  <c r="D53" i="9"/>
  <c r="D69" i="9"/>
  <c r="D7" i="93"/>
  <c r="H53" i="8"/>
  <c r="H69" i="8"/>
  <c r="H8" i="93"/>
  <c r="L53" i="10"/>
  <c r="L69" i="10"/>
  <c r="L9" i="93"/>
  <c r="D53" i="84"/>
  <c r="D69" i="84"/>
  <c r="D11" i="93"/>
  <c r="H53" i="44"/>
  <c r="H69" i="44"/>
  <c r="H12" i="93"/>
  <c r="L53" i="45"/>
  <c r="L69" i="45"/>
  <c r="L13" i="93"/>
  <c r="D15" i="93"/>
  <c r="H53" i="88"/>
  <c r="H69" i="88"/>
  <c r="H16" i="93"/>
  <c r="L53" i="48"/>
  <c r="L69" i="48"/>
  <c r="L17" i="93"/>
  <c r="D53" i="50"/>
  <c r="D69" i="50"/>
  <c r="D19" i="93"/>
  <c r="H53" i="91"/>
  <c r="H69" i="91"/>
  <c r="H20" i="93"/>
  <c r="L53" i="76"/>
  <c r="L69" i="76"/>
  <c r="L21" i="93"/>
  <c r="D53" i="4"/>
  <c r="D69" i="4"/>
  <c r="D23" i="93"/>
  <c r="H24" i="93"/>
  <c r="K53" i="56"/>
  <c r="K69" i="56"/>
  <c r="K25" i="93"/>
  <c r="C27" i="93"/>
  <c r="G53" i="86"/>
  <c r="G69" i="86"/>
  <c r="G28" i="93"/>
  <c r="K53" i="90"/>
  <c r="K69" i="90"/>
  <c r="K29" i="93"/>
  <c r="C31" i="93"/>
  <c r="G53" i="79"/>
  <c r="G69" i="79"/>
  <c r="G32" i="93"/>
  <c r="K53" i="80"/>
  <c r="K69" i="80"/>
  <c r="K33" i="93"/>
  <c r="C35" i="93"/>
  <c r="G53" i="69"/>
  <c r="G69" i="69"/>
  <c r="G36" i="93"/>
  <c r="K53" i="87"/>
  <c r="K69" i="87"/>
  <c r="K37" i="93"/>
  <c r="F53" i="57"/>
  <c r="F69" i="57"/>
  <c r="F26" i="93"/>
  <c r="J53" i="77"/>
  <c r="J69" i="77"/>
  <c r="J27" i="93"/>
  <c r="N28" i="93"/>
  <c r="F53" i="78"/>
  <c r="F69" i="78"/>
  <c r="F30" i="93"/>
  <c r="J53" i="81"/>
  <c r="J69" i="81"/>
  <c r="J31" i="93"/>
  <c r="N53" i="79"/>
  <c r="N69" i="79"/>
  <c r="N32" i="93"/>
  <c r="F53" i="85"/>
  <c r="F69" i="85"/>
  <c r="F34" i="93"/>
  <c r="J53" i="68"/>
  <c r="J69" i="68"/>
  <c r="J35" i="93"/>
  <c r="N53" i="69"/>
  <c r="N69" i="69"/>
  <c r="N36" i="93"/>
  <c r="I53" i="49"/>
  <c r="I69" i="49"/>
  <c r="I18" i="93"/>
  <c r="C20" i="93"/>
  <c r="G53" i="76"/>
  <c r="G69" i="76"/>
  <c r="G21" i="93"/>
  <c r="K53" i="53"/>
  <c r="K69" i="53"/>
  <c r="K22" i="93"/>
  <c r="C24" i="93"/>
  <c r="F69" i="1"/>
  <c r="F4" i="93"/>
  <c r="J53" i="5"/>
  <c r="J69" i="5"/>
  <c r="J5" i="93"/>
  <c r="N6" i="93"/>
  <c r="F53" i="8"/>
  <c r="F69" i="8"/>
  <c r="F8" i="93"/>
  <c r="J53" i="10"/>
  <c r="J69" i="10"/>
  <c r="J9" i="93"/>
  <c r="N10" i="93"/>
  <c r="F53" i="44"/>
  <c r="F69" i="44"/>
  <c r="F12" i="93"/>
  <c r="J53" i="45"/>
  <c r="J69" i="45"/>
  <c r="J13" i="93"/>
  <c r="N14" i="93"/>
  <c r="F53" i="88"/>
  <c r="F69" i="88"/>
  <c r="F16" i="93"/>
  <c r="J53" i="48"/>
  <c r="J69" i="48"/>
  <c r="J17" i="93"/>
  <c r="N18" i="93"/>
  <c r="F53" i="91"/>
  <c r="F69" i="91"/>
  <c r="F20" i="93"/>
  <c r="J53" i="76"/>
  <c r="J69" i="76"/>
  <c r="J21" i="93"/>
  <c r="N22" i="93"/>
  <c r="F24" i="93"/>
  <c r="I53" i="56"/>
  <c r="I69" i="56"/>
  <c r="I25" i="93"/>
  <c r="M53" i="57"/>
  <c r="M69" i="57"/>
  <c r="M26" i="93"/>
  <c r="E53" i="86"/>
  <c r="E69" i="86"/>
  <c r="E28" i="93"/>
  <c r="I53" i="90"/>
  <c r="I69" i="90"/>
  <c r="I29" i="93"/>
  <c r="M53" i="78"/>
  <c r="M69" i="78"/>
  <c r="M30" i="93"/>
  <c r="E53" i="79"/>
  <c r="E69" i="79"/>
  <c r="E32" i="93"/>
  <c r="I53" i="80"/>
  <c r="I69" i="80"/>
  <c r="I33" i="93"/>
  <c r="M53" i="85"/>
  <c r="M69" i="85"/>
  <c r="M34" i="93"/>
  <c r="E53" i="69"/>
  <c r="E69" i="69"/>
  <c r="E36" i="93"/>
  <c r="I53" i="87"/>
  <c r="I69" i="87"/>
  <c r="I37" i="93"/>
  <c r="D53" i="57"/>
  <c r="D69" i="57"/>
  <c r="D26" i="93"/>
  <c r="H53" i="77"/>
  <c r="H69" i="77"/>
  <c r="H27" i="93"/>
  <c r="L53" i="86"/>
  <c r="L69" i="86"/>
  <c r="L28" i="93"/>
  <c r="D53" i="78"/>
  <c r="D69" i="78"/>
  <c r="D30" i="93"/>
  <c r="H53" i="81"/>
  <c r="H69" i="81"/>
  <c r="H31" i="93"/>
  <c r="L53" i="79"/>
  <c r="L69" i="79"/>
  <c r="L32" i="93"/>
  <c r="D53" i="85"/>
  <c r="D69" i="85"/>
  <c r="D34" i="93"/>
  <c r="H53" i="68"/>
  <c r="H69" i="68"/>
  <c r="H35" i="93"/>
  <c r="L53" i="69"/>
  <c r="L69" i="69"/>
  <c r="L36" i="93"/>
  <c r="D53" i="77"/>
  <c r="D69" i="77"/>
  <c r="D27" i="93"/>
  <c r="H53" i="78"/>
  <c r="H69" i="78"/>
  <c r="H30" i="93"/>
  <c r="D53" i="80"/>
  <c r="D69" i="80"/>
  <c r="D33" i="93"/>
  <c r="L53" i="68"/>
  <c r="L69" i="68"/>
  <c r="L35" i="93"/>
  <c r="N17" i="93"/>
  <c r="F53" i="50"/>
  <c r="F69" i="50"/>
  <c r="F19" i="93"/>
  <c r="J53" i="91"/>
  <c r="J69" i="91"/>
  <c r="J20" i="93"/>
  <c r="N21" i="93"/>
  <c r="F53" i="4"/>
  <c r="F69" i="4"/>
  <c r="F23" i="93"/>
  <c r="J24" i="93"/>
  <c r="M53" i="56"/>
  <c r="M69" i="56"/>
  <c r="M25" i="93"/>
  <c r="E53" i="77"/>
  <c r="E69" i="77"/>
  <c r="E27" i="93"/>
  <c r="I53" i="86"/>
  <c r="I69" i="86"/>
  <c r="I28" i="93"/>
  <c r="M53" i="90"/>
  <c r="M69" i="90"/>
  <c r="M29" i="93"/>
  <c r="E53" i="81"/>
  <c r="E69" i="81"/>
  <c r="E31" i="93"/>
  <c r="I53" i="79"/>
  <c r="I69" i="79"/>
  <c r="I32" i="93"/>
  <c r="M53" i="80"/>
  <c r="M69" i="80"/>
  <c r="M33" i="93"/>
  <c r="E53" i="68"/>
  <c r="E69" i="68"/>
  <c r="E35" i="93"/>
  <c r="I53" i="69"/>
  <c r="I69" i="69"/>
  <c r="I36" i="93"/>
  <c r="M53" i="87"/>
  <c r="M69" i="87"/>
  <c r="M37" i="93"/>
  <c r="H53" i="57"/>
  <c r="H69" i="57"/>
  <c r="H26" i="93"/>
  <c r="H53" i="86"/>
  <c r="H69" i="86"/>
  <c r="H28" i="93"/>
  <c r="D53" i="81"/>
  <c r="D69" i="81"/>
  <c r="D31" i="93"/>
  <c r="L53" i="80"/>
  <c r="L69" i="80"/>
  <c r="L33" i="93"/>
  <c r="H53" i="69"/>
  <c r="H69" i="69"/>
  <c r="H36" i="93"/>
  <c r="E53" i="53"/>
  <c r="E69" i="53"/>
  <c r="E22" i="93"/>
  <c r="I53" i="4"/>
  <c r="I69" i="4"/>
  <c r="I23" i="93"/>
  <c r="M24" i="93"/>
  <c r="D53" i="5"/>
  <c r="D69" i="5"/>
  <c r="D5" i="93"/>
  <c r="H53" i="7"/>
  <c r="H69" i="7"/>
  <c r="H6" i="93"/>
  <c r="L53" i="9"/>
  <c r="L69" i="9"/>
  <c r="L7" i="93"/>
  <c r="D53" i="10"/>
  <c r="D69" i="10"/>
  <c r="D9" i="93"/>
  <c r="H53" i="89"/>
  <c r="H69" i="89"/>
  <c r="H10" i="93"/>
  <c r="L53" i="84"/>
  <c r="L69" i="84"/>
  <c r="L11" i="93"/>
  <c r="D53" i="45"/>
  <c r="D69" i="45"/>
  <c r="D13" i="93"/>
  <c r="H53" i="46"/>
  <c r="H69" i="46"/>
  <c r="H14" i="93"/>
  <c r="L15" i="93"/>
  <c r="D53" i="48"/>
  <c r="D69" i="48"/>
  <c r="D17" i="93"/>
  <c r="H53" i="49"/>
  <c r="H69" i="49"/>
  <c r="H18" i="93"/>
  <c r="L53" i="50"/>
  <c r="L69" i="50"/>
  <c r="L19" i="93"/>
  <c r="D53" i="76"/>
  <c r="D69" i="76"/>
  <c r="D21" i="93"/>
  <c r="H53" i="53"/>
  <c r="H69" i="53"/>
  <c r="H22" i="93"/>
  <c r="L53" i="4"/>
  <c r="L69" i="4"/>
  <c r="L23" i="93"/>
  <c r="D53" i="56"/>
  <c r="D69" i="56"/>
  <c r="D25" i="93"/>
  <c r="G53" i="57"/>
  <c r="G69" i="57"/>
  <c r="G26" i="93"/>
  <c r="K53" i="77"/>
  <c r="K69" i="77"/>
  <c r="K27" i="93"/>
  <c r="C29" i="93"/>
  <c r="G53" i="78"/>
  <c r="G69" i="78"/>
  <c r="G30" i="93"/>
  <c r="K53" i="81"/>
  <c r="K69" i="81"/>
  <c r="K31" i="93"/>
  <c r="C53" i="80"/>
  <c r="C69" i="80"/>
  <c r="C33" i="93"/>
  <c r="G53" i="85"/>
  <c r="G69" i="85"/>
  <c r="G34" i="93"/>
  <c r="K53" i="68"/>
  <c r="K69" i="68"/>
  <c r="K35" i="93"/>
  <c r="C53" i="87"/>
  <c r="C69" i="87"/>
  <c r="C37" i="93"/>
  <c r="J53" i="56"/>
  <c r="J69" i="56"/>
  <c r="J25" i="93"/>
  <c r="N26" i="93"/>
  <c r="F53" i="86"/>
  <c r="F69" i="86"/>
  <c r="F28" i="93"/>
  <c r="J53" i="90"/>
  <c r="J69" i="90"/>
  <c r="J29" i="93"/>
  <c r="N30" i="93"/>
  <c r="F53" i="79"/>
  <c r="F69" i="79"/>
  <c r="F32" i="93"/>
  <c r="J53" i="80"/>
  <c r="J69" i="80"/>
  <c r="J33" i="93"/>
  <c r="N53" i="85"/>
  <c r="N69" i="85"/>
  <c r="N34" i="93"/>
  <c r="F53" i="69"/>
  <c r="F69" i="69"/>
  <c r="F36" i="93"/>
  <c r="J53" i="87"/>
  <c r="J69" i="87"/>
  <c r="J37" i="93"/>
  <c r="G53" i="50"/>
  <c r="G69" i="50"/>
  <c r="G19" i="93"/>
  <c r="K53" i="91"/>
  <c r="K69" i="91"/>
  <c r="K20" i="93"/>
  <c r="C22" i="93"/>
  <c r="G53" i="4"/>
  <c r="G69" i="4"/>
  <c r="G23" i="93"/>
  <c r="K24" i="93"/>
  <c r="N4" i="93"/>
  <c r="F53" i="7"/>
  <c r="F69" i="7"/>
  <c r="F6" i="93"/>
  <c r="J53" i="9"/>
  <c r="J69" i="9"/>
  <c r="J7" i="93"/>
  <c r="N8" i="93"/>
  <c r="F53" i="89"/>
  <c r="F69" i="89"/>
  <c r="F10" i="93"/>
  <c r="J53" i="84"/>
  <c r="J69" i="84"/>
  <c r="J11" i="93"/>
  <c r="N12" i="93"/>
  <c r="F53" i="46"/>
  <c r="F69" i="46"/>
  <c r="F14" i="93"/>
  <c r="J15" i="93"/>
  <c r="N16" i="93"/>
  <c r="F53" i="49"/>
  <c r="F69" i="49"/>
  <c r="F18" i="93"/>
  <c r="J53" i="50"/>
  <c r="J69" i="50"/>
  <c r="J19" i="93"/>
  <c r="N20" i="93"/>
  <c r="F53" i="53"/>
  <c r="F69" i="53"/>
  <c r="F22" i="93"/>
  <c r="J53" i="4"/>
  <c r="J69" i="4"/>
  <c r="J23" i="93"/>
  <c r="N24" i="93"/>
  <c r="E53" i="57"/>
  <c r="E69" i="57"/>
  <c r="E26" i="93"/>
  <c r="I53" i="77"/>
  <c r="I69" i="77"/>
  <c r="I27" i="93"/>
  <c r="M53" i="86"/>
  <c r="M69" i="86"/>
  <c r="M28" i="93"/>
  <c r="E53" i="78"/>
  <c r="E69" i="78"/>
  <c r="E30" i="93"/>
  <c r="I53" i="81"/>
  <c r="I69" i="81"/>
  <c r="I31" i="93"/>
  <c r="M53" i="79"/>
  <c r="M69" i="79"/>
  <c r="M32" i="93"/>
  <c r="E53" i="85"/>
  <c r="E69" i="85"/>
  <c r="E34" i="93"/>
  <c r="I53" i="68"/>
  <c r="I69" i="68"/>
  <c r="I35" i="93"/>
  <c r="M53" i="69"/>
  <c r="M69" i="69"/>
  <c r="M36" i="93"/>
  <c r="H53" i="56"/>
  <c r="H69" i="56"/>
  <c r="H25" i="93"/>
  <c r="L53" i="57"/>
  <c r="L69" i="57"/>
  <c r="L26" i="93"/>
  <c r="D53" i="86"/>
  <c r="D69" i="86"/>
  <c r="D28" i="93"/>
  <c r="H53" i="90"/>
  <c r="H69" i="90"/>
  <c r="H29" i="93"/>
  <c r="L53" i="78"/>
  <c r="L69" i="78"/>
  <c r="L30" i="93"/>
  <c r="D53" i="79"/>
  <c r="D69" i="79"/>
  <c r="D32" i="93"/>
  <c r="H53" i="80"/>
  <c r="H69" i="80"/>
  <c r="H33" i="93"/>
  <c r="L53" i="85"/>
  <c r="L69" i="85"/>
  <c r="L34" i="93"/>
  <c r="D53" i="69"/>
  <c r="D69" i="69"/>
  <c r="D36" i="93"/>
  <c r="H53" i="87"/>
  <c r="H69" i="87"/>
  <c r="H37" i="93"/>
  <c r="D53" i="90"/>
  <c r="D69" i="90"/>
  <c r="D29" i="93"/>
  <c r="L53" i="81"/>
  <c r="L69" i="81"/>
  <c r="L31" i="93"/>
  <c r="H53" i="85"/>
  <c r="H69" i="85"/>
  <c r="H34" i="93"/>
  <c r="D53" i="87"/>
  <c r="D69" i="87"/>
  <c r="D37" i="93"/>
  <c r="L53" i="87"/>
  <c r="L69" i="87"/>
  <c r="L37" i="93"/>
  <c r="F41" i="93"/>
  <c r="L117" i="93"/>
  <c r="H117" i="93"/>
  <c r="D117" i="93"/>
  <c r="L41" i="93"/>
  <c r="H41" i="93"/>
  <c r="M117" i="93"/>
  <c r="I117" i="93"/>
  <c r="E117" i="93"/>
  <c r="M41" i="93"/>
  <c r="G41" i="93"/>
  <c r="C41" i="93"/>
  <c r="N117" i="93"/>
  <c r="J117" i="93"/>
  <c r="F117" i="93"/>
  <c r="N41" i="93"/>
  <c r="J41" i="93"/>
  <c r="D41" i="93"/>
  <c r="K117" i="93"/>
  <c r="G117" i="93"/>
  <c r="C117" i="93"/>
  <c r="K41" i="93"/>
  <c r="E41" i="93"/>
  <c r="I41" i="93"/>
  <c r="A208" i="90"/>
  <c r="S69" i="90"/>
  <c r="R69" i="90"/>
  <c r="Q69" i="90"/>
  <c r="P69" i="90"/>
  <c r="O69" i="90"/>
  <c r="S53" i="90"/>
  <c r="S60" i="90"/>
  <c r="R53" i="90"/>
  <c r="R60" i="90"/>
  <c r="Q53" i="90"/>
  <c r="Q60" i="90"/>
  <c r="P53" i="90"/>
  <c r="P60" i="90"/>
  <c r="O53" i="90"/>
  <c r="O60" i="90"/>
  <c r="M60" i="90"/>
  <c r="L60" i="90"/>
  <c r="K60" i="90"/>
  <c r="J60" i="90"/>
  <c r="I60" i="90"/>
  <c r="H60" i="90"/>
  <c r="G60" i="90"/>
  <c r="F60" i="90"/>
  <c r="E60" i="90"/>
  <c r="D60" i="90"/>
  <c r="S47" i="90"/>
  <c r="R47" i="90"/>
  <c r="Q47" i="90"/>
  <c r="P47" i="90"/>
  <c r="O47" i="90"/>
  <c r="S37" i="90"/>
  <c r="R37" i="90"/>
  <c r="Q37" i="90"/>
  <c r="P37" i="90"/>
  <c r="O37" i="90"/>
  <c r="S16" i="90"/>
  <c r="R16" i="90"/>
  <c r="Q16" i="90"/>
  <c r="P16" i="90"/>
  <c r="O16" i="90"/>
  <c r="S12" i="90"/>
  <c r="R12" i="90"/>
  <c r="Q12" i="90"/>
  <c r="P12" i="90"/>
  <c r="O12" i="90"/>
  <c r="A208" i="91"/>
  <c r="R69" i="91"/>
  <c r="P69" i="91"/>
  <c r="S69" i="91"/>
  <c r="Q69" i="91"/>
  <c r="O69" i="91"/>
  <c r="S53" i="91"/>
  <c r="S60" i="91"/>
  <c r="Q53" i="91"/>
  <c r="Q60" i="91"/>
  <c r="O53" i="91"/>
  <c r="O60" i="91"/>
  <c r="M60" i="91"/>
  <c r="K60" i="91"/>
  <c r="I60" i="91"/>
  <c r="G60" i="91"/>
  <c r="E60" i="91"/>
  <c r="R53" i="91"/>
  <c r="R60" i="91"/>
  <c r="P53" i="91"/>
  <c r="P60" i="91"/>
  <c r="S47" i="91"/>
  <c r="Q47" i="91"/>
  <c r="O47" i="91"/>
  <c r="R47" i="91"/>
  <c r="P47" i="91"/>
  <c r="S37" i="91"/>
  <c r="Q37" i="91"/>
  <c r="O37" i="91"/>
  <c r="R37" i="91"/>
  <c r="P37" i="91"/>
  <c r="R16" i="91"/>
  <c r="P16" i="91"/>
  <c r="S16" i="91"/>
  <c r="Q16" i="91"/>
  <c r="O16" i="91"/>
  <c r="S12" i="91"/>
  <c r="R12" i="91"/>
  <c r="Q12" i="91"/>
  <c r="P12" i="91"/>
  <c r="O12" i="91"/>
  <c r="O28" i="93"/>
  <c r="P27" i="93"/>
  <c r="O16" i="93"/>
  <c r="O8" i="93"/>
  <c r="P23" i="93"/>
  <c r="O20" i="93"/>
  <c r="O31" i="93"/>
  <c r="O24" i="93"/>
  <c r="P19" i="93"/>
  <c r="P15" i="93"/>
  <c r="O12" i="93"/>
  <c r="O19" i="93"/>
  <c r="P6" i="93"/>
  <c r="P17" i="93"/>
  <c r="O14" i="93"/>
  <c r="P7" i="93"/>
  <c r="P30" i="93"/>
  <c r="P26" i="93"/>
  <c r="O7" i="93"/>
  <c r="P36" i="93"/>
  <c r="P34" i="93"/>
  <c r="O30" i="93"/>
  <c r="O26" i="93"/>
  <c r="P13" i="93"/>
  <c r="O15" i="93"/>
  <c r="O33" i="93"/>
  <c r="P22" i="93"/>
  <c r="P29" i="93"/>
  <c r="P25" i="93"/>
  <c r="O22" i="93"/>
  <c r="O4" i="93"/>
  <c r="O23" i="93"/>
  <c r="P10" i="93"/>
  <c r="O27" i="93"/>
  <c r="P14" i="93"/>
  <c r="O34" i="93"/>
  <c r="P35" i="93"/>
  <c r="P21" i="93"/>
  <c r="O18" i="93"/>
  <c r="O32" i="93"/>
  <c r="P33" i="93"/>
  <c r="P18" i="93"/>
  <c r="P9" i="93"/>
  <c r="O6" i="93"/>
  <c r="O29" i="93"/>
  <c r="O25" i="93"/>
  <c r="P12" i="93"/>
  <c r="P4" i="93"/>
  <c r="P32" i="93"/>
  <c r="O10" i="93"/>
  <c r="P28" i="93"/>
  <c r="P24" i="93"/>
  <c r="O21" i="93"/>
  <c r="P8" i="93"/>
  <c r="O5" i="93"/>
  <c r="O35" i="93"/>
  <c r="P20" i="93"/>
  <c r="O17" i="93"/>
  <c r="O9" i="93"/>
  <c r="P5" i="93"/>
  <c r="O36" i="93"/>
  <c r="P37" i="93"/>
  <c r="P16" i="93"/>
  <c r="O13" i="93"/>
  <c r="O37" i="93"/>
  <c r="P31" i="93"/>
  <c r="D60" i="91"/>
  <c r="F60" i="91"/>
  <c r="H60" i="91"/>
  <c r="J60" i="91"/>
  <c r="L60" i="91"/>
  <c r="A208" i="89"/>
  <c r="P69" i="89"/>
  <c r="S69" i="89"/>
  <c r="R69" i="89"/>
  <c r="Q69" i="89"/>
  <c r="O69" i="89"/>
  <c r="S53" i="89"/>
  <c r="S60" i="89"/>
  <c r="R53" i="89"/>
  <c r="R60" i="89"/>
  <c r="Q53" i="89"/>
  <c r="Q60" i="89"/>
  <c r="P53" i="89"/>
  <c r="P60" i="89"/>
  <c r="O53" i="89"/>
  <c r="O60" i="89"/>
  <c r="M60" i="89"/>
  <c r="K60" i="89"/>
  <c r="J60" i="89"/>
  <c r="I60" i="89"/>
  <c r="G60" i="89"/>
  <c r="F60" i="89"/>
  <c r="E60" i="89"/>
  <c r="S47" i="89"/>
  <c r="O47" i="89"/>
  <c r="R47" i="89"/>
  <c r="Q47" i="89"/>
  <c r="P47" i="89"/>
  <c r="S37" i="89"/>
  <c r="R37" i="89"/>
  <c r="Q37" i="89"/>
  <c r="P37" i="89"/>
  <c r="O37" i="89"/>
  <c r="S16" i="89"/>
  <c r="O16" i="89"/>
  <c r="R16" i="89"/>
  <c r="Q16" i="89"/>
  <c r="P16" i="89"/>
  <c r="S12" i="89"/>
  <c r="R12" i="89"/>
  <c r="Q12" i="89"/>
  <c r="P12" i="89"/>
  <c r="O12" i="89"/>
  <c r="D60" i="89"/>
  <c r="H60" i="89"/>
  <c r="L60" i="89"/>
  <c r="A208" i="88"/>
  <c r="P69" i="88"/>
  <c r="S69" i="88"/>
  <c r="R69" i="88"/>
  <c r="Q69" i="88"/>
  <c r="O69" i="88"/>
  <c r="S53" i="88"/>
  <c r="S60" i="88"/>
  <c r="R53" i="88"/>
  <c r="R60" i="88"/>
  <c r="Q53" i="88"/>
  <c r="Q60" i="88"/>
  <c r="P53" i="88"/>
  <c r="P60" i="88"/>
  <c r="O53" i="88"/>
  <c r="O60" i="88"/>
  <c r="M60" i="88"/>
  <c r="K60" i="88"/>
  <c r="J60" i="88"/>
  <c r="I60" i="88"/>
  <c r="G60" i="88"/>
  <c r="F60" i="88"/>
  <c r="E60" i="88"/>
  <c r="S47" i="88"/>
  <c r="O47" i="88"/>
  <c r="R47" i="88"/>
  <c r="Q47" i="88"/>
  <c r="P47" i="88"/>
  <c r="S37" i="88"/>
  <c r="R37" i="88"/>
  <c r="Q37" i="88"/>
  <c r="P37" i="88"/>
  <c r="O37" i="88"/>
  <c r="S16" i="88"/>
  <c r="R16" i="88"/>
  <c r="Q16" i="88"/>
  <c r="P16" i="88"/>
  <c r="O16" i="88"/>
  <c r="S12" i="88"/>
  <c r="R12" i="88"/>
  <c r="Q12" i="88"/>
  <c r="P12" i="88"/>
  <c r="O12" i="88"/>
  <c r="D60" i="88"/>
  <c r="H60" i="88"/>
  <c r="L60" i="88"/>
  <c r="A208" i="87"/>
  <c r="R69" i="87"/>
  <c r="P69" i="87"/>
  <c r="S69" i="87"/>
  <c r="Q69" i="87"/>
  <c r="O69" i="87"/>
  <c r="S53" i="87"/>
  <c r="S60" i="87"/>
  <c r="R53" i="87"/>
  <c r="R60" i="87"/>
  <c r="Q53" i="87"/>
  <c r="Q60" i="87"/>
  <c r="P53" i="87"/>
  <c r="P60" i="87"/>
  <c r="O53" i="87"/>
  <c r="O60" i="87"/>
  <c r="M60" i="87"/>
  <c r="K60" i="87"/>
  <c r="I60" i="87"/>
  <c r="G60" i="87"/>
  <c r="E60" i="87"/>
  <c r="C60" i="87"/>
  <c r="S47" i="87"/>
  <c r="R47" i="87"/>
  <c r="Q47" i="87"/>
  <c r="P47" i="87"/>
  <c r="O47" i="87"/>
  <c r="S37" i="87"/>
  <c r="R37" i="87"/>
  <c r="Q37" i="87"/>
  <c r="P37" i="87"/>
  <c r="O37" i="87"/>
  <c r="S16" i="87"/>
  <c r="R16" i="87"/>
  <c r="Q16" i="87"/>
  <c r="P16" i="87"/>
  <c r="O16" i="87"/>
  <c r="S12" i="87"/>
  <c r="R12" i="87"/>
  <c r="Q12" i="87"/>
  <c r="P12" i="87"/>
  <c r="O12" i="87"/>
  <c r="D60" i="87"/>
  <c r="F60" i="87"/>
  <c r="H60" i="87"/>
  <c r="J60" i="87"/>
  <c r="L60" i="87"/>
  <c r="N60" i="87"/>
  <c r="A208" i="86"/>
  <c r="S69" i="86"/>
  <c r="Q69" i="86"/>
  <c r="O69" i="86"/>
  <c r="R69" i="86"/>
  <c r="P69" i="86"/>
  <c r="H60" i="86"/>
  <c r="D60" i="86"/>
  <c r="R53" i="86"/>
  <c r="R60" i="86"/>
  <c r="P53" i="86"/>
  <c r="P60" i="86"/>
  <c r="L60" i="86"/>
  <c r="J60" i="86"/>
  <c r="F60" i="86"/>
  <c r="S53" i="86"/>
  <c r="S60" i="86"/>
  <c r="Q53" i="86"/>
  <c r="Q60" i="86"/>
  <c r="O53" i="86"/>
  <c r="O60" i="86"/>
  <c r="R47" i="86"/>
  <c r="P47" i="86"/>
  <c r="S47" i="86"/>
  <c r="Q47" i="86"/>
  <c r="O47" i="86"/>
  <c r="R37" i="86"/>
  <c r="P37" i="86"/>
  <c r="S37" i="86"/>
  <c r="Q37" i="86"/>
  <c r="O37" i="86"/>
  <c r="S16" i="86"/>
  <c r="Q16" i="86"/>
  <c r="O16" i="86"/>
  <c r="R16" i="86"/>
  <c r="P16" i="86"/>
  <c r="S12" i="86"/>
  <c r="Q12" i="86"/>
  <c r="O12" i="86"/>
  <c r="R12" i="86"/>
  <c r="P12" i="86"/>
  <c r="E60" i="86"/>
  <c r="G60" i="86"/>
  <c r="I60" i="86"/>
  <c r="K60" i="86"/>
  <c r="M60" i="86"/>
  <c r="A208" i="85"/>
  <c r="R69" i="85"/>
  <c r="P69" i="85"/>
  <c r="S69" i="85"/>
  <c r="Q69" i="85"/>
  <c r="O69" i="85"/>
  <c r="S53" i="85"/>
  <c r="S60" i="85"/>
  <c r="Q53" i="85"/>
  <c r="Q60" i="85"/>
  <c r="O53" i="85"/>
  <c r="O60" i="85"/>
  <c r="M60" i="85"/>
  <c r="K60" i="85"/>
  <c r="I60" i="85"/>
  <c r="G60" i="85"/>
  <c r="E60" i="85"/>
  <c r="C60" i="85"/>
  <c r="R53" i="85"/>
  <c r="R60" i="85"/>
  <c r="P53" i="85"/>
  <c r="P60" i="85"/>
  <c r="S47" i="85"/>
  <c r="Q47" i="85"/>
  <c r="O47" i="85"/>
  <c r="R47" i="85"/>
  <c r="P47" i="85"/>
  <c r="S37" i="85"/>
  <c r="Q37" i="85"/>
  <c r="O37" i="85"/>
  <c r="R37" i="85"/>
  <c r="P37" i="85"/>
  <c r="S16" i="85"/>
  <c r="R16" i="85"/>
  <c r="Q16" i="85"/>
  <c r="P16" i="85"/>
  <c r="O16" i="85"/>
  <c r="S12" i="85"/>
  <c r="R12" i="85"/>
  <c r="Q12" i="85"/>
  <c r="P12" i="85"/>
  <c r="O12" i="85"/>
  <c r="D60" i="85"/>
  <c r="F60" i="85"/>
  <c r="H60" i="85"/>
  <c r="J60" i="85"/>
  <c r="L60" i="85"/>
  <c r="N60" i="85"/>
  <c r="A208" i="84"/>
  <c r="S69" i="84"/>
  <c r="Q69" i="84"/>
  <c r="O69" i="84"/>
  <c r="R69" i="84"/>
  <c r="P69" i="84"/>
  <c r="R53" i="84"/>
  <c r="P53" i="84"/>
  <c r="S53" i="84"/>
  <c r="Q53" i="84"/>
  <c r="O53" i="84"/>
  <c r="M53" i="92"/>
  <c r="K53" i="92"/>
  <c r="I53" i="92"/>
  <c r="G53" i="92"/>
  <c r="E53" i="92"/>
  <c r="C53" i="92"/>
  <c r="R47" i="84"/>
  <c r="P47" i="84"/>
  <c r="S47" i="84"/>
  <c r="Q47" i="84"/>
  <c r="O47" i="84"/>
  <c r="R37" i="84"/>
  <c r="P37" i="84"/>
  <c r="S37" i="84"/>
  <c r="Q37" i="84"/>
  <c r="O37" i="84"/>
  <c r="S16" i="84"/>
  <c r="R16" i="84"/>
  <c r="Q16" i="84"/>
  <c r="P16" i="84"/>
  <c r="O16" i="84"/>
  <c r="S12" i="84"/>
  <c r="S12" i="5"/>
  <c r="S12" i="7"/>
  <c r="S12" i="9"/>
  <c r="S12" i="8"/>
  <c r="S12" i="10"/>
  <c r="S12" i="44"/>
  <c r="S12" i="45"/>
  <c r="S12" i="46"/>
  <c r="S12" i="48"/>
  <c r="S12" i="49"/>
  <c r="S12" i="50"/>
  <c r="S12" i="76"/>
  <c r="S12" i="53"/>
  <c r="S12" i="4"/>
  <c r="S12" i="56"/>
  <c r="S12" i="57"/>
  <c r="S12" i="77"/>
  <c r="S12" i="78"/>
  <c r="S12" i="81"/>
  <c r="S12" i="92"/>
  <c r="R12" i="84"/>
  <c r="R12" i="5"/>
  <c r="R12" i="7"/>
  <c r="R12" i="9"/>
  <c r="R12" i="8"/>
  <c r="R12" i="10"/>
  <c r="R12" i="44"/>
  <c r="R12" i="45"/>
  <c r="R12" i="46"/>
  <c r="R12" i="48"/>
  <c r="R12" i="49"/>
  <c r="R12" i="50"/>
  <c r="R12" i="76"/>
  <c r="R12" i="53"/>
  <c r="R12" i="4"/>
  <c r="R12" i="56"/>
  <c r="R12" i="57"/>
  <c r="R12" i="77"/>
  <c r="R12" i="78"/>
  <c r="R12" i="81"/>
  <c r="R12" i="92"/>
  <c r="Q12" i="84"/>
  <c r="Q12" i="5"/>
  <c r="Q12" i="7"/>
  <c r="Q12" i="9"/>
  <c r="Q12" i="8"/>
  <c r="Q12" i="10"/>
  <c r="Q12" i="44"/>
  <c r="Q12" i="45"/>
  <c r="Q12" i="46"/>
  <c r="Q12" i="48"/>
  <c r="Q12" i="49"/>
  <c r="Q12" i="50"/>
  <c r="Q12" i="76"/>
  <c r="Q12" i="53"/>
  <c r="Q12" i="4"/>
  <c r="Q12" i="56"/>
  <c r="Q12" i="57"/>
  <c r="Q12" i="77"/>
  <c r="Q12" i="78"/>
  <c r="Q12" i="81"/>
  <c r="Q12" i="92"/>
  <c r="P12" i="84"/>
  <c r="P12" i="5"/>
  <c r="P12" i="7"/>
  <c r="P12" i="9"/>
  <c r="P12" i="8"/>
  <c r="P12" i="10"/>
  <c r="P12" i="44"/>
  <c r="P12" i="45"/>
  <c r="P12" i="46"/>
  <c r="P12" i="48"/>
  <c r="P12" i="49"/>
  <c r="P12" i="50"/>
  <c r="P12" i="76"/>
  <c r="P12" i="53"/>
  <c r="P12" i="4"/>
  <c r="P12" i="56"/>
  <c r="P12" i="57"/>
  <c r="P12" i="77"/>
  <c r="P12" i="78"/>
  <c r="P12" i="81"/>
  <c r="P12" i="92"/>
  <c r="O12" i="84"/>
  <c r="O12" i="5"/>
  <c r="O12" i="7"/>
  <c r="O12" i="9"/>
  <c r="O12" i="8"/>
  <c r="O12" i="10"/>
  <c r="O12" i="44"/>
  <c r="O12" i="45"/>
  <c r="O12" i="46"/>
  <c r="O12" i="48"/>
  <c r="O12" i="49"/>
  <c r="O12" i="50"/>
  <c r="O12" i="76"/>
  <c r="O12" i="53"/>
  <c r="O12" i="4"/>
  <c r="O12" i="56"/>
  <c r="O12" i="57"/>
  <c r="O12" i="77"/>
  <c r="O12" i="78"/>
  <c r="O12" i="81"/>
  <c r="O12" i="92"/>
  <c r="N12" i="92"/>
  <c r="N16" i="92"/>
  <c r="M12" i="92"/>
  <c r="M16" i="92"/>
  <c r="L12" i="92"/>
  <c r="L16" i="92"/>
  <c r="K12" i="92"/>
  <c r="K16" i="92"/>
  <c r="J12" i="92"/>
  <c r="J16" i="92"/>
  <c r="I12" i="92"/>
  <c r="I16" i="92"/>
  <c r="H12" i="92"/>
  <c r="H16" i="92"/>
  <c r="G12" i="92"/>
  <c r="G16" i="92"/>
  <c r="F12" i="92"/>
  <c r="F16" i="92"/>
  <c r="E12" i="92"/>
  <c r="E16" i="92"/>
  <c r="D12" i="92"/>
  <c r="D16" i="92"/>
  <c r="C12" i="92"/>
  <c r="C16" i="92"/>
  <c r="K79" i="93"/>
  <c r="G79" i="93"/>
  <c r="N79" i="93"/>
  <c r="J79" i="93"/>
  <c r="F79" i="93"/>
  <c r="M79" i="93"/>
  <c r="I79" i="93"/>
  <c r="E79" i="93"/>
  <c r="L79" i="93"/>
  <c r="H79" i="93"/>
  <c r="D79" i="93"/>
  <c r="C79" i="93"/>
  <c r="Q60" i="84"/>
  <c r="Q53" i="5"/>
  <c r="Q60" i="5"/>
  <c r="Q53" i="7"/>
  <c r="Q60" i="7"/>
  <c r="Q53" i="9"/>
  <c r="Q60" i="9"/>
  <c r="Q53" i="8"/>
  <c r="Q60" i="8"/>
  <c r="Q53" i="10"/>
  <c r="Q60" i="10"/>
  <c r="Q53" i="44"/>
  <c r="Q60" i="44"/>
  <c r="Q53" i="45"/>
  <c r="Q60" i="45"/>
  <c r="Q53" i="46"/>
  <c r="Q60" i="46"/>
  <c r="Q53" i="48"/>
  <c r="Q60" i="48"/>
  <c r="Q53" i="49"/>
  <c r="Q60" i="49"/>
  <c r="Q53" i="50"/>
  <c r="Q60" i="50"/>
  <c r="Q53" i="76"/>
  <c r="Q60" i="76"/>
  <c r="Q53" i="53"/>
  <c r="Q60" i="53"/>
  <c r="Q53" i="4"/>
  <c r="Q60" i="4"/>
  <c r="Q53" i="56"/>
  <c r="Q60" i="56"/>
  <c r="Q53" i="57"/>
  <c r="Q60" i="57"/>
  <c r="Q53" i="77"/>
  <c r="Q60" i="77"/>
  <c r="Q53" i="78"/>
  <c r="Q60" i="78"/>
  <c r="Q53" i="81"/>
  <c r="Q60" i="81"/>
  <c r="Q60" i="92"/>
  <c r="Q53" i="92"/>
  <c r="D60" i="84"/>
  <c r="D60" i="5"/>
  <c r="D60" i="7"/>
  <c r="D60" i="9"/>
  <c r="D60" i="8"/>
  <c r="D60" i="10"/>
  <c r="D60" i="44"/>
  <c r="D60" i="45"/>
  <c r="D60" i="46"/>
  <c r="D60" i="48"/>
  <c r="D60" i="49"/>
  <c r="D60" i="50"/>
  <c r="D60" i="76"/>
  <c r="D60" i="53"/>
  <c r="D60" i="4"/>
  <c r="D60" i="56"/>
  <c r="D60" i="57"/>
  <c r="D60" i="77"/>
  <c r="D60" i="78"/>
  <c r="D60" i="81"/>
  <c r="D60" i="92"/>
  <c r="D69" i="92"/>
  <c r="D53" i="92"/>
  <c r="H60" i="84"/>
  <c r="H60" i="5"/>
  <c r="H60" i="7"/>
  <c r="H60" i="9"/>
  <c r="H60" i="8"/>
  <c r="H60" i="10"/>
  <c r="H60" i="44"/>
  <c r="H60" i="45"/>
  <c r="H60" i="46"/>
  <c r="H60" i="48"/>
  <c r="H60" i="49"/>
  <c r="H60" i="50"/>
  <c r="H60" i="76"/>
  <c r="H60" i="53"/>
  <c r="H60" i="4"/>
  <c r="H60" i="56"/>
  <c r="H60" i="57"/>
  <c r="H60" i="77"/>
  <c r="H60" i="78"/>
  <c r="H60" i="81"/>
  <c r="H60" i="92"/>
  <c r="H69" i="92"/>
  <c r="H53" i="92"/>
  <c r="L60" i="84"/>
  <c r="L60" i="5"/>
  <c r="L60" i="7"/>
  <c r="L60" i="9"/>
  <c r="L60" i="8"/>
  <c r="L60" i="10"/>
  <c r="L60" i="44"/>
  <c r="L60" i="45"/>
  <c r="L60" i="46"/>
  <c r="L60" i="48"/>
  <c r="L60" i="49"/>
  <c r="L60" i="50"/>
  <c r="L60" i="76"/>
  <c r="L60" i="53"/>
  <c r="L60" i="4"/>
  <c r="L60" i="56"/>
  <c r="L60" i="57"/>
  <c r="L60" i="77"/>
  <c r="L60" i="78"/>
  <c r="L60" i="81"/>
  <c r="L60" i="92"/>
  <c r="L69" i="92"/>
  <c r="L53" i="92"/>
  <c r="P60" i="84"/>
  <c r="P53" i="5"/>
  <c r="P60" i="5"/>
  <c r="P53" i="7"/>
  <c r="P60" i="7"/>
  <c r="P53" i="9"/>
  <c r="P60" i="9"/>
  <c r="P53" i="8"/>
  <c r="P60" i="8"/>
  <c r="P53" i="10"/>
  <c r="P60" i="10"/>
  <c r="P53" i="44"/>
  <c r="P60" i="44"/>
  <c r="P53" i="45"/>
  <c r="P60" i="45"/>
  <c r="P53" i="46"/>
  <c r="P60" i="46"/>
  <c r="P53" i="48"/>
  <c r="P60" i="48"/>
  <c r="P53" i="49"/>
  <c r="P60" i="49"/>
  <c r="P53" i="50"/>
  <c r="P60" i="50"/>
  <c r="P53" i="76"/>
  <c r="P60" i="76"/>
  <c r="P53" i="53"/>
  <c r="P60" i="53"/>
  <c r="P53" i="4"/>
  <c r="P60" i="4"/>
  <c r="P53" i="56"/>
  <c r="P60" i="56"/>
  <c r="P53" i="57"/>
  <c r="P60" i="57"/>
  <c r="P53" i="77"/>
  <c r="P60" i="77"/>
  <c r="P53" i="78"/>
  <c r="P60" i="78"/>
  <c r="P53" i="81"/>
  <c r="P60" i="81"/>
  <c r="P60" i="92"/>
  <c r="P53" i="92"/>
  <c r="O60" i="84"/>
  <c r="O53" i="5"/>
  <c r="O60" i="5"/>
  <c r="O53" i="7"/>
  <c r="O60" i="7"/>
  <c r="O53" i="9"/>
  <c r="O60" i="9"/>
  <c r="O53" i="8"/>
  <c r="O60" i="8"/>
  <c r="O53" i="10"/>
  <c r="O60" i="10"/>
  <c r="O53" i="44"/>
  <c r="O60" i="44"/>
  <c r="O53" i="45"/>
  <c r="O60" i="45"/>
  <c r="O53" i="46"/>
  <c r="O60" i="46"/>
  <c r="O53" i="48"/>
  <c r="O60" i="48"/>
  <c r="O53" i="49"/>
  <c r="O60" i="49"/>
  <c r="O53" i="50"/>
  <c r="O60" i="50"/>
  <c r="O53" i="76"/>
  <c r="O60" i="76"/>
  <c r="O53" i="53"/>
  <c r="O60" i="53"/>
  <c r="O53" i="4"/>
  <c r="O60" i="4"/>
  <c r="O53" i="56"/>
  <c r="O60" i="56"/>
  <c r="O53" i="57"/>
  <c r="O60" i="57"/>
  <c r="O53" i="77"/>
  <c r="O60" i="77"/>
  <c r="O53" i="78"/>
  <c r="O60" i="78"/>
  <c r="O53" i="81"/>
  <c r="O60" i="81"/>
  <c r="O60" i="92"/>
  <c r="O53" i="92"/>
  <c r="S60" i="84"/>
  <c r="S53" i="5"/>
  <c r="S60" i="5"/>
  <c r="S53" i="7"/>
  <c r="S60" i="7"/>
  <c r="S53" i="9"/>
  <c r="S60" i="9"/>
  <c r="S53" i="8"/>
  <c r="S60" i="8"/>
  <c r="S53" i="10"/>
  <c r="S60" i="10"/>
  <c r="S53" i="44"/>
  <c r="S60" i="44"/>
  <c r="S53" i="45"/>
  <c r="S60" i="45"/>
  <c r="S53" i="46"/>
  <c r="S60" i="46"/>
  <c r="S53" i="48"/>
  <c r="S60" i="48"/>
  <c r="S53" i="49"/>
  <c r="S60" i="49"/>
  <c r="S53" i="50"/>
  <c r="S60" i="50"/>
  <c r="S53" i="76"/>
  <c r="S60" i="76"/>
  <c r="S53" i="53"/>
  <c r="S60" i="53"/>
  <c r="S53" i="4"/>
  <c r="S60" i="4"/>
  <c r="S53" i="56"/>
  <c r="S60" i="56"/>
  <c r="S53" i="57"/>
  <c r="S60" i="57"/>
  <c r="S53" i="77"/>
  <c r="S60" i="77"/>
  <c r="S53" i="78"/>
  <c r="S60" i="78"/>
  <c r="S53" i="81"/>
  <c r="S60" i="81"/>
  <c r="S60" i="92"/>
  <c r="S53" i="92"/>
  <c r="F60" i="84"/>
  <c r="F60" i="5"/>
  <c r="F60" i="7"/>
  <c r="F60" i="9"/>
  <c r="F60" i="8"/>
  <c r="F60" i="10"/>
  <c r="F60" i="44"/>
  <c r="F60" i="45"/>
  <c r="F60" i="46"/>
  <c r="F60" i="48"/>
  <c r="F60" i="49"/>
  <c r="F60" i="50"/>
  <c r="F60" i="76"/>
  <c r="F60" i="53"/>
  <c r="F60" i="4"/>
  <c r="F60" i="56"/>
  <c r="F60" i="57"/>
  <c r="F60" i="77"/>
  <c r="F60" i="78"/>
  <c r="F60" i="81"/>
  <c r="F60" i="92"/>
  <c r="F69" i="92"/>
  <c r="F53" i="92"/>
  <c r="J60" i="84"/>
  <c r="J60" i="5"/>
  <c r="J60" i="7"/>
  <c r="J60" i="9"/>
  <c r="J60" i="8"/>
  <c r="J60" i="10"/>
  <c r="J60" i="44"/>
  <c r="J60" i="45"/>
  <c r="J60" i="46"/>
  <c r="J60" i="48"/>
  <c r="J60" i="49"/>
  <c r="J60" i="50"/>
  <c r="J60" i="76"/>
  <c r="J60" i="53"/>
  <c r="J60" i="4"/>
  <c r="J60" i="56"/>
  <c r="J60" i="57"/>
  <c r="J60" i="77"/>
  <c r="J60" i="78"/>
  <c r="J60" i="81"/>
  <c r="J60" i="92"/>
  <c r="J69" i="92"/>
  <c r="J53" i="92"/>
  <c r="N53" i="92"/>
  <c r="R60" i="84"/>
  <c r="R53" i="5"/>
  <c r="R60" i="5"/>
  <c r="R53" i="7"/>
  <c r="R60" i="7"/>
  <c r="R53" i="9"/>
  <c r="R60" i="9"/>
  <c r="R53" i="8"/>
  <c r="R60" i="8"/>
  <c r="R53" i="10"/>
  <c r="R60" i="10"/>
  <c r="R53" i="44"/>
  <c r="R60" i="44"/>
  <c r="R53" i="45"/>
  <c r="R60" i="45"/>
  <c r="R53" i="46"/>
  <c r="R60" i="46"/>
  <c r="R53" i="48"/>
  <c r="R60" i="48"/>
  <c r="R53" i="49"/>
  <c r="R60" i="49"/>
  <c r="R53" i="50"/>
  <c r="R60" i="50"/>
  <c r="R53" i="76"/>
  <c r="R60" i="76"/>
  <c r="R53" i="53"/>
  <c r="R60" i="53"/>
  <c r="R53" i="4"/>
  <c r="R60" i="4"/>
  <c r="R53" i="56"/>
  <c r="R60" i="56"/>
  <c r="R53" i="57"/>
  <c r="R60" i="57"/>
  <c r="R53" i="77"/>
  <c r="R60" i="77"/>
  <c r="R53" i="78"/>
  <c r="R60" i="78"/>
  <c r="R53" i="81"/>
  <c r="R60" i="81"/>
  <c r="R60" i="92"/>
  <c r="R53" i="92"/>
  <c r="G60" i="84"/>
  <c r="G60" i="5"/>
  <c r="G60" i="7"/>
  <c r="G60" i="9"/>
  <c r="G60" i="8"/>
  <c r="G60" i="10"/>
  <c r="G60" i="44"/>
  <c r="G60" i="45"/>
  <c r="G60" i="46"/>
  <c r="G60" i="48"/>
  <c r="G60" i="49"/>
  <c r="G60" i="50"/>
  <c r="G60" i="76"/>
  <c r="G60" i="53"/>
  <c r="G60" i="4"/>
  <c r="G60" i="56"/>
  <c r="G60" i="57"/>
  <c r="G60" i="77"/>
  <c r="G60" i="78"/>
  <c r="G60" i="81"/>
  <c r="G60" i="92"/>
  <c r="G69" i="92"/>
  <c r="K60" i="84"/>
  <c r="K60" i="5"/>
  <c r="K60" i="7"/>
  <c r="K60" i="9"/>
  <c r="K60" i="8"/>
  <c r="K60" i="10"/>
  <c r="K60" i="44"/>
  <c r="K60" i="45"/>
  <c r="K60" i="46"/>
  <c r="K60" i="48"/>
  <c r="K60" i="49"/>
  <c r="K60" i="50"/>
  <c r="K60" i="76"/>
  <c r="K60" i="53"/>
  <c r="K60" i="4"/>
  <c r="K60" i="56"/>
  <c r="K60" i="57"/>
  <c r="K60" i="77"/>
  <c r="K60" i="78"/>
  <c r="K60" i="81"/>
  <c r="K60" i="92"/>
  <c r="K69" i="92"/>
  <c r="E60" i="84"/>
  <c r="E60" i="5"/>
  <c r="E60" i="7"/>
  <c r="E60" i="9"/>
  <c r="E60" i="8"/>
  <c r="E60" i="10"/>
  <c r="E60" i="44"/>
  <c r="E60" i="45"/>
  <c r="E60" i="46"/>
  <c r="E60" i="48"/>
  <c r="E60" i="49"/>
  <c r="E60" i="50"/>
  <c r="E60" i="76"/>
  <c r="E60" i="53"/>
  <c r="E60" i="4"/>
  <c r="E60" i="56"/>
  <c r="E60" i="57"/>
  <c r="E60" i="77"/>
  <c r="E60" i="78"/>
  <c r="E60" i="81"/>
  <c r="E60" i="92"/>
  <c r="E69" i="92"/>
  <c r="I60" i="84"/>
  <c r="I60" i="5"/>
  <c r="I60" i="7"/>
  <c r="I60" i="9"/>
  <c r="I60" i="8"/>
  <c r="I60" i="10"/>
  <c r="I60" i="44"/>
  <c r="I60" i="45"/>
  <c r="I60" i="46"/>
  <c r="I60" i="48"/>
  <c r="I60" i="49"/>
  <c r="I60" i="50"/>
  <c r="I60" i="76"/>
  <c r="I60" i="53"/>
  <c r="I60" i="4"/>
  <c r="I60" i="56"/>
  <c r="I60" i="57"/>
  <c r="I60" i="77"/>
  <c r="I60" i="78"/>
  <c r="I60" i="81"/>
  <c r="I60" i="92"/>
  <c r="I69" i="92"/>
  <c r="M60" i="84"/>
  <c r="M60" i="5"/>
  <c r="M60" i="7"/>
  <c r="M60" i="9"/>
  <c r="M60" i="8"/>
  <c r="M60" i="10"/>
  <c r="M60" i="44"/>
  <c r="M60" i="45"/>
  <c r="M60" i="46"/>
  <c r="M60" i="48"/>
  <c r="M60" i="49"/>
  <c r="M60" i="50"/>
  <c r="M60" i="76"/>
  <c r="M60" i="53"/>
  <c r="M60" i="4"/>
  <c r="M60" i="56"/>
  <c r="M60" i="57"/>
  <c r="M60" i="77"/>
  <c r="M60" i="78"/>
  <c r="M60" i="81"/>
  <c r="M60" i="92"/>
  <c r="M69" i="92"/>
  <c r="A208" i="80"/>
  <c r="S69" i="80"/>
  <c r="Q69" i="80"/>
  <c r="O69" i="80"/>
  <c r="R69" i="80"/>
  <c r="P69" i="80"/>
  <c r="R53" i="80"/>
  <c r="R60" i="80"/>
  <c r="P53" i="80"/>
  <c r="P60" i="80"/>
  <c r="N60" i="80"/>
  <c r="L60" i="80"/>
  <c r="J60" i="80"/>
  <c r="H60" i="80"/>
  <c r="F60" i="80"/>
  <c r="D60" i="80"/>
  <c r="S53" i="80"/>
  <c r="S60" i="80"/>
  <c r="Q53" i="80"/>
  <c r="Q60" i="80"/>
  <c r="O53" i="80"/>
  <c r="O60" i="80"/>
  <c r="R47" i="80"/>
  <c r="P47" i="80"/>
  <c r="S47" i="80"/>
  <c r="Q47" i="80"/>
  <c r="O47" i="80"/>
  <c r="R37" i="80"/>
  <c r="P37" i="80"/>
  <c r="S37" i="80"/>
  <c r="Q37" i="80"/>
  <c r="O37" i="80"/>
  <c r="S16" i="80"/>
  <c r="R16" i="80"/>
  <c r="Q16" i="80"/>
  <c r="P16" i="80"/>
  <c r="O16" i="80"/>
  <c r="S12" i="80"/>
  <c r="R12" i="80"/>
  <c r="Q12" i="80"/>
  <c r="P12" i="80"/>
  <c r="O12" i="80"/>
  <c r="J3" i="93"/>
  <c r="C3" i="93"/>
  <c r="I3" i="93"/>
  <c r="H3" i="93"/>
  <c r="G3" i="93"/>
  <c r="M3" i="93"/>
  <c r="L3" i="93"/>
  <c r="F3" i="93"/>
  <c r="N3" i="93"/>
  <c r="K3" i="93"/>
  <c r="D3" i="93"/>
  <c r="E3" i="93"/>
  <c r="O11" i="93"/>
  <c r="P3" i="93"/>
  <c r="P11" i="93"/>
  <c r="O3" i="93"/>
  <c r="C60" i="80"/>
  <c r="G60" i="80"/>
  <c r="K60" i="80"/>
  <c r="E60" i="80"/>
  <c r="I60" i="80"/>
  <c r="M60" i="80"/>
  <c r="A208" i="81"/>
  <c r="R69" i="81"/>
  <c r="P69" i="81"/>
  <c r="S69" i="81"/>
  <c r="Q69" i="81"/>
  <c r="O69" i="81"/>
  <c r="S47" i="81"/>
  <c r="Q47" i="81"/>
  <c r="O47" i="81"/>
  <c r="R47" i="81"/>
  <c r="P47" i="81"/>
  <c r="S37" i="81"/>
  <c r="Q37" i="81"/>
  <c r="O37" i="81"/>
  <c r="R37" i="81"/>
  <c r="P37" i="81"/>
  <c r="R16" i="81"/>
  <c r="P16" i="81"/>
  <c r="S16" i="81"/>
  <c r="Q16" i="81"/>
  <c r="O16" i="81"/>
  <c r="A208" i="79"/>
  <c r="S69" i="79"/>
  <c r="Q69" i="79"/>
  <c r="O69" i="79"/>
  <c r="R69" i="79"/>
  <c r="P69" i="79"/>
  <c r="H60" i="79"/>
  <c r="D60" i="79"/>
  <c r="R53" i="79"/>
  <c r="R60" i="79"/>
  <c r="P53" i="79"/>
  <c r="P60" i="79"/>
  <c r="N60" i="79"/>
  <c r="L60" i="79"/>
  <c r="J60" i="79"/>
  <c r="F60" i="79"/>
  <c r="S53" i="79"/>
  <c r="S60" i="79"/>
  <c r="Q53" i="79"/>
  <c r="Q60" i="79"/>
  <c r="O53" i="79"/>
  <c r="O60" i="79"/>
  <c r="R47" i="79"/>
  <c r="P47" i="79"/>
  <c r="S47" i="79"/>
  <c r="Q47" i="79"/>
  <c r="O47" i="79"/>
  <c r="R37" i="79"/>
  <c r="P37" i="79"/>
  <c r="S37" i="79"/>
  <c r="Q37" i="79"/>
  <c r="O37" i="79"/>
  <c r="S16" i="79"/>
  <c r="Q16" i="79"/>
  <c r="O16" i="79"/>
  <c r="R16" i="79"/>
  <c r="P16" i="79"/>
  <c r="S12" i="79"/>
  <c r="Q12" i="79"/>
  <c r="O12" i="79"/>
  <c r="R12" i="79"/>
  <c r="P12" i="79"/>
  <c r="C60" i="79"/>
  <c r="E60" i="79"/>
  <c r="G60" i="79"/>
  <c r="I60" i="79"/>
  <c r="K60" i="79"/>
  <c r="M60" i="79"/>
  <c r="A208" i="78"/>
  <c r="R69" i="78"/>
  <c r="P69" i="78"/>
  <c r="S69" i="78"/>
  <c r="Q69" i="78"/>
  <c r="O69" i="78"/>
  <c r="S47" i="78"/>
  <c r="Q47" i="78"/>
  <c r="O47" i="78"/>
  <c r="R47" i="78"/>
  <c r="P47" i="78"/>
  <c r="S37" i="78"/>
  <c r="Q37" i="78"/>
  <c r="O37" i="78"/>
  <c r="R37" i="78"/>
  <c r="P37" i="78"/>
  <c r="R16" i="78"/>
  <c r="P16" i="78"/>
  <c r="S16" i="78"/>
  <c r="Q16" i="78"/>
  <c r="O16" i="78"/>
  <c r="A208" i="50"/>
  <c r="R69" i="50"/>
  <c r="P69" i="50"/>
  <c r="S69" i="50"/>
  <c r="Q69" i="50"/>
  <c r="O69" i="50"/>
  <c r="S47" i="50"/>
  <c r="Q47" i="50"/>
  <c r="O47" i="50"/>
  <c r="R47" i="50"/>
  <c r="P47" i="50"/>
  <c r="S37" i="50"/>
  <c r="Q37" i="50"/>
  <c r="O37" i="50"/>
  <c r="R37" i="50"/>
  <c r="P37" i="50"/>
  <c r="R16" i="50"/>
  <c r="P16" i="50"/>
  <c r="S16" i="50"/>
  <c r="Q16" i="50"/>
  <c r="O16" i="50"/>
  <c r="A208" i="77"/>
  <c r="R69" i="77"/>
  <c r="P69" i="77"/>
  <c r="S69" i="77"/>
  <c r="Q69" i="77"/>
  <c r="O69" i="77"/>
  <c r="S47" i="77"/>
  <c r="Q47" i="77"/>
  <c r="O47" i="77"/>
  <c r="R47" i="77"/>
  <c r="P47" i="77"/>
  <c r="S37" i="77"/>
  <c r="R37" i="77"/>
  <c r="Q37" i="77"/>
  <c r="P37" i="77"/>
  <c r="O37" i="77"/>
  <c r="S16" i="77"/>
  <c r="R16" i="77"/>
  <c r="Q16" i="77"/>
  <c r="P16" i="77"/>
  <c r="O16" i="77"/>
  <c r="A208" i="76"/>
  <c r="R69" i="76"/>
  <c r="P69" i="76"/>
  <c r="S69" i="76"/>
  <c r="Q69" i="76"/>
  <c r="O69" i="76"/>
  <c r="S47" i="76"/>
  <c r="Q47" i="76"/>
  <c r="O47" i="76"/>
  <c r="R47" i="76"/>
  <c r="P47" i="76"/>
  <c r="S37" i="76"/>
  <c r="Q37" i="76"/>
  <c r="O37" i="76"/>
  <c r="R37" i="76"/>
  <c r="P37" i="76"/>
  <c r="S16" i="76"/>
  <c r="R16" i="76"/>
  <c r="Q16" i="76"/>
  <c r="P16" i="76"/>
  <c r="O16" i="76"/>
  <c r="A208" i="7"/>
  <c r="S69" i="7"/>
  <c r="R69" i="7"/>
  <c r="Q69" i="7"/>
  <c r="P69" i="7"/>
  <c r="O69" i="7"/>
  <c r="S47" i="7"/>
  <c r="R47" i="7"/>
  <c r="Q47" i="7"/>
  <c r="P47" i="7"/>
  <c r="O47" i="7"/>
  <c r="S37" i="7"/>
  <c r="R37" i="7"/>
  <c r="Q37" i="7"/>
  <c r="P37" i="7"/>
  <c r="O37" i="7"/>
  <c r="S16" i="7"/>
  <c r="R16" i="7"/>
  <c r="Q16" i="7"/>
  <c r="P16" i="7"/>
  <c r="O16" i="7"/>
  <c r="A208" i="68"/>
  <c r="S69" i="68"/>
  <c r="R69" i="68"/>
  <c r="Q69" i="68"/>
  <c r="P69" i="68"/>
  <c r="O69" i="68"/>
  <c r="S53" i="68"/>
  <c r="S60" i="68"/>
  <c r="R53" i="68"/>
  <c r="R60" i="68"/>
  <c r="Q53" i="68"/>
  <c r="Q60" i="68"/>
  <c r="P53" i="68"/>
  <c r="P60" i="68"/>
  <c r="O53" i="68"/>
  <c r="O60" i="68"/>
  <c r="N60" i="68"/>
  <c r="M60" i="68"/>
  <c r="L60" i="68"/>
  <c r="K60" i="68"/>
  <c r="J60" i="68"/>
  <c r="I60" i="68"/>
  <c r="H60" i="68"/>
  <c r="G60" i="68"/>
  <c r="F60" i="68"/>
  <c r="E60" i="68"/>
  <c r="D60" i="68"/>
  <c r="C53" i="68"/>
  <c r="C60" i="68"/>
  <c r="S47" i="68"/>
  <c r="R47" i="68"/>
  <c r="Q47" i="68"/>
  <c r="P47" i="68"/>
  <c r="O47" i="68"/>
  <c r="S37" i="68"/>
  <c r="R37" i="68"/>
  <c r="Q37" i="68"/>
  <c r="P37" i="68"/>
  <c r="O37" i="68"/>
  <c r="S16" i="68"/>
  <c r="R16" i="68"/>
  <c r="Q16" i="68"/>
  <c r="P16" i="68"/>
  <c r="O16" i="68"/>
  <c r="S12" i="68"/>
  <c r="R12" i="68"/>
  <c r="Q12" i="68"/>
  <c r="P12" i="68"/>
  <c r="O12" i="68"/>
  <c r="C12" i="68"/>
  <c r="O69" i="1"/>
  <c r="P69" i="1"/>
  <c r="Q69" i="1"/>
  <c r="R69" i="1"/>
  <c r="S69" i="1"/>
  <c r="O37" i="1"/>
  <c r="P37" i="1"/>
  <c r="Q37" i="1"/>
  <c r="R37" i="1"/>
  <c r="S37" i="1"/>
  <c r="O47" i="1"/>
  <c r="P47" i="1"/>
  <c r="Q47" i="1"/>
  <c r="R47" i="1"/>
  <c r="S47" i="1"/>
  <c r="O16" i="1"/>
  <c r="P16" i="1"/>
  <c r="Q16" i="1"/>
  <c r="R16" i="1"/>
  <c r="S16" i="1"/>
  <c r="A208" i="45"/>
  <c r="S69" i="45"/>
  <c r="R69" i="45"/>
  <c r="Q69" i="45"/>
  <c r="P69" i="45"/>
  <c r="O69" i="45"/>
  <c r="S47" i="45"/>
  <c r="R47" i="45"/>
  <c r="Q47" i="45"/>
  <c r="P47" i="45"/>
  <c r="O47" i="45"/>
  <c r="S37" i="45"/>
  <c r="R37" i="45"/>
  <c r="Q37" i="45"/>
  <c r="P37" i="45"/>
  <c r="O37" i="45"/>
  <c r="S16" i="45"/>
  <c r="R16" i="45"/>
  <c r="Q16" i="45"/>
  <c r="P16" i="45"/>
  <c r="O16" i="45"/>
  <c r="A208" i="9"/>
  <c r="R69" i="9"/>
  <c r="P69" i="9"/>
  <c r="S69" i="9"/>
  <c r="Q69" i="9"/>
  <c r="O69" i="9"/>
  <c r="S47" i="9"/>
  <c r="Q47" i="9"/>
  <c r="O47" i="9"/>
  <c r="R47" i="9"/>
  <c r="P47" i="9"/>
  <c r="S37" i="9"/>
  <c r="Q37" i="9"/>
  <c r="O37" i="9"/>
  <c r="R37" i="9"/>
  <c r="P37" i="9"/>
  <c r="R16" i="9"/>
  <c r="P16" i="9"/>
  <c r="S16" i="9"/>
  <c r="Q16" i="9"/>
  <c r="O16" i="9"/>
  <c r="A208" i="5"/>
  <c r="R69" i="5"/>
  <c r="P69" i="5"/>
  <c r="S69" i="5"/>
  <c r="Q69" i="5"/>
  <c r="O69" i="5"/>
  <c r="S47" i="5"/>
  <c r="Q47" i="5"/>
  <c r="O47" i="5"/>
  <c r="R47" i="5"/>
  <c r="P47" i="5"/>
  <c r="S37" i="5"/>
  <c r="Q37" i="5"/>
  <c r="O37" i="5"/>
  <c r="R37" i="5"/>
  <c r="P37" i="5"/>
  <c r="R16" i="5"/>
  <c r="P16" i="5"/>
  <c r="S16" i="5"/>
  <c r="Q16" i="5"/>
  <c r="O16" i="5"/>
  <c r="A208" i="56"/>
  <c r="R69" i="56"/>
  <c r="P69" i="56"/>
  <c r="S69" i="56"/>
  <c r="Q69" i="56"/>
  <c r="O69" i="56"/>
  <c r="S47" i="56"/>
  <c r="Q47" i="56"/>
  <c r="O47" i="56"/>
  <c r="R47" i="56"/>
  <c r="P47" i="56"/>
  <c r="S37" i="56"/>
  <c r="Q37" i="56"/>
  <c r="O37" i="56"/>
  <c r="R37" i="56"/>
  <c r="P37" i="56"/>
  <c r="S16" i="56"/>
  <c r="R16" i="56"/>
  <c r="Q16" i="56"/>
  <c r="P16" i="56"/>
  <c r="O16" i="56"/>
  <c r="A208" i="4"/>
  <c r="R69" i="4"/>
  <c r="P69" i="4"/>
  <c r="S69" i="4"/>
  <c r="Q69" i="4"/>
  <c r="O69" i="4"/>
  <c r="S47" i="4"/>
  <c r="Q47" i="4"/>
  <c r="O47" i="4"/>
  <c r="R47" i="4"/>
  <c r="P47" i="4"/>
  <c r="S37" i="4"/>
  <c r="Q37" i="4"/>
  <c r="O37" i="4"/>
  <c r="R37" i="4"/>
  <c r="P37" i="4"/>
  <c r="R16" i="4"/>
  <c r="P16" i="4"/>
  <c r="S16" i="4"/>
  <c r="Q16" i="4"/>
  <c r="O16" i="4"/>
  <c r="A208" i="44"/>
  <c r="R69" i="44"/>
  <c r="P69" i="44"/>
  <c r="S69" i="44"/>
  <c r="Q69" i="44"/>
  <c r="O69" i="44"/>
  <c r="S47" i="44"/>
  <c r="Q47" i="44"/>
  <c r="O47" i="44"/>
  <c r="R47" i="44"/>
  <c r="P47" i="44"/>
  <c r="S37" i="44"/>
  <c r="Q37" i="44"/>
  <c r="O37" i="44"/>
  <c r="R37" i="44"/>
  <c r="P37" i="44"/>
  <c r="R16" i="44"/>
  <c r="P16" i="44"/>
  <c r="S16" i="44"/>
  <c r="Q16" i="44"/>
  <c r="O16" i="44"/>
  <c r="A208" i="57"/>
  <c r="R69" i="57"/>
  <c r="P69" i="57"/>
  <c r="S69" i="57"/>
  <c r="Q69" i="57"/>
  <c r="O69" i="57"/>
  <c r="S47" i="57"/>
  <c r="Q47" i="57"/>
  <c r="O47" i="57"/>
  <c r="R47" i="57"/>
  <c r="P47" i="57"/>
  <c r="S37" i="57"/>
  <c r="R37" i="57"/>
  <c r="Q37" i="57"/>
  <c r="P37" i="57"/>
  <c r="O37" i="57"/>
  <c r="S16" i="57"/>
  <c r="Q16" i="57"/>
  <c r="O16" i="57"/>
  <c r="R16" i="57"/>
  <c r="P16" i="57"/>
  <c r="A208" i="10"/>
  <c r="R69" i="10"/>
  <c r="P69" i="10"/>
  <c r="S69" i="10"/>
  <c r="Q69" i="10"/>
  <c r="O69" i="10"/>
  <c r="S47" i="10"/>
  <c r="Q47" i="10"/>
  <c r="O47" i="10"/>
  <c r="R47" i="10"/>
  <c r="P47" i="10"/>
  <c r="S37" i="10"/>
  <c r="Q37" i="10"/>
  <c r="O37" i="10"/>
  <c r="R37" i="10"/>
  <c r="P37" i="10"/>
  <c r="R16" i="10"/>
  <c r="P16" i="10"/>
  <c r="S16" i="10"/>
  <c r="Q16" i="10"/>
  <c r="O16" i="10"/>
  <c r="A208" i="8"/>
  <c r="R69" i="8"/>
  <c r="P69" i="8"/>
  <c r="S69" i="8"/>
  <c r="Q69" i="8"/>
  <c r="O69" i="8"/>
  <c r="S47" i="8"/>
  <c r="Q47" i="8"/>
  <c r="O47" i="8"/>
  <c r="R47" i="8"/>
  <c r="P47" i="8"/>
  <c r="S37" i="8"/>
  <c r="R37" i="8"/>
  <c r="Q37" i="8"/>
  <c r="P37" i="8"/>
  <c r="O37" i="8"/>
  <c r="S16" i="8"/>
  <c r="R16" i="8"/>
  <c r="Q16" i="8"/>
  <c r="P16" i="8"/>
  <c r="O16" i="8"/>
  <c r="A208" i="49"/>
  <c r="R69" i="49"/>
  <c r="P69" i="49"/>
  <c r="S69" i="49"/>
  <c r="Q69" i="49"/>
  <c r="O69" i="49"/>
  <c r="S47" i="49"/>
  <c r="Q47" i="49"/>
  <c r="O47" i="49"/>
  <c r="R47" i="49"/>
  <c r="P47" i="49"/>
  <c r="S37" i="49"/>
  <c r="Q37" i="49"/>
  <c r="O37" i="49"/>
  <c r="R37" i="49"/>
  <c r="P37" i="49"/>
  <c r="R16" i="49"/>
  <c r="P16" i="49"/>
  <c r="S16" i="49"/>
  <c r="Q16" i="49"/>
  <c r="O16" i="49"/>
  <c r="A208" i="48"/>
  <c r="R69" i="48"/>
  <c r="P69" i="48"/>
  <c r="S69" i="48"/>
  <c r="Q69" i="48"/>
  <c r="O69" i="48"/>
  <c r="S47" i="48"/>
  <c r="Q47" i="48"/>
  <c r="O47" i="48"/>
  <c r="R47" i="48"/>
  <c r="P47" i="48"/>
  <c r="S37" i="48"/>
  <c r="Q37" i="48"/>
  <c r="O37" i="48"/>
  <c r="R37" i="48"/>
  <c r="P37" i="48"/>
  <c r="R16" i="48"/>
  <c r="P16" i="48"/>
  <c r="S16" i="48"/>
  <c r="Q16" i="48"/>
  <c r="O16" i="48"/>
  <c r="A208" i="46"/>
  <c r="R69" i="46"/>
  <c r="P69" i="46"/>
  <c r="S69" i="46"/>
  <c r="Q69" i="46"/>
  <c r="O69" i="46"/>
  <c r="S47" i="46"/>
  <c r="Q47" i="46"/>
  <c r="O47" i="46"/>
  <c r="R47" i="46"/>
  <c r="P47" i="46"/>
  <c r="S37" i="46"/>
  <c r="Q37" i="46"/>
  <c r="O37" i="46"/>
  <c r="R37" i="46"/>
  <c r="P37" i="46"/>
  <c r="R16" i="46"/>
  <c r="P16" i="46"/>
  <c r="S16" i="46"/>
  <c r="Q16" i="46"/>
  <c r="O16" i="46"/>
  <c r="A208" i="69"/>
  <c r="P69" i="69"/>
  <c r="S69" i="69"/>
  <c r="R69" i="69"/>
  <c r="Q69" i="69"/>
  <c r="O69" i="69"/>
  <c r="S53" i="69"/>
  <c r="S60" i="69"/>
  <c r="O53" i="69"/>
  <c r="O60" i="69"/>
  <c r="G60" i="69"/>
  <c r="P53" i="69"/>
  <c r="P60" i="69"/>
  <c r="L60" i="69"/>
  <c r="D60" i="69"/>
  <c r="R53" i="69"/>
  <c r="R60" i="69"/>
  <c r="Q53" i="69"/>
  <c r="Q60" i="69"/>
  <c r="N60" i="69"/>
  <c r="M60" i="69"/>
  <c r="J60" i="69"/>
  <c r="I60" i="69"/>
  <c r="F60" i="69"/>
  <c r="E60" i="69"/>
  <c r="S47" i="69"/>
  <c r="O47" i="69"/>
  <c r="R47" i="69"/>
  <c r="Q47" i="69"/>
  <c r="P47" i="69"/>
  <c r="Q37" i="69"/>
  <c r="S37" i="69"/>
  <c r="R37" i="69"/>
  <c r="P37" i="69"/>
  <c r="O37" i="69"/>
  <c r="R16" i="69"/>
  <c r="S16" i="69"/>
  <c r="Q16" i="69"/>
  <c r="P16" i="69"/>
  <c r="O16" i="69"/>
  <c r="S12" i="69"/>
  <c r="R12" i="69"/>
  <c r="Q12" i="69"/>
  <c r="P12" i="69"/>
  <c r="O12" i="69"/>
  <c r="H60" i="69"/>
  <c r="A208" i="53"/>
  <c r="P69" i="53"/>
  <c r="S69" i="53"/>
  <c r="R69" i="53"/>
  <c r="Q69" i="53"/>
  <c r="O69" i="53"/>
  <c r="S47" i="53"/>
  <c r="R47" i="53"/>
  <c r="Q47" i="53"/>
  <c r="P47" i="53"/>
  <c r="O47" i="53"/>
  <c r="S37" i="53"/>
  <c r="R37" i="53"/>
  <c r="Q37" i="53"/>
  <c r="P37" i="53"/>
  <c r="O37" i="53"/>
  <c r="S16" i="53"/>
  <c r="O16" i="53"/>
  <c r="R16" i="53"/>
  <c r="Q16" i="53"/>
  <c r="P16" i="53"/>
  <c r="C60" i="69"/>
  <c r="K60" i="69"/>
</calcChain>
</file>

<file path=xl/sharedStrings.xml><?xml version="1.0" encoding="utf-8"?>
<sst xmlns="http://schemas.openxmlformats.org/spreadsheetml/2006/main" count="3868" uniqueCount="182">
  <si>
    <t>Belgium</t>
  </si>
  <si>
    <t>Electricity</t>
  </si>
  <si>
    <t>Hydro</t>
  </si>
  <si>
    <t>Wind</t>
  </si>
  <si>
    <t>Solar</t>
  </si>
  <si>
    <t>Solid biofuels</t>
  </si>
  <si>
    <t>All other renewables</t>
  </si>
  <si>
    <t>Total (RES-E numerator)</t>
  </si>
  <si>
    <t>Notes: Hydro is normalised and excluding pumping. Wind is normalised. Solar includes solar photovoltaics and solar thermal generation. All other renewables includes electricity generation from gaseous and liquid biofuels, renewable municipal waste, geothermal, and tide, wave &amp; ocean.</t>
  </si>
  <si>
    <t>Electricity generation from all sources</t>
  </si>
  <si>
    <t>Total (RES-E denominator)</t>
  </si>
  <si>
    <t>RES-E [%]</t>
  </si>
  <si>
    <t>Transport</t>
  </si>
  <si>
    <t>Ren. electricity in road transport</t>
  </si>
  <si>
    <t>Non-Ren. electricity in road transport</t>
  </si>
  <si>
    <t>Ren. electricity in rail transport</t>
  </si>
  <si>
    <t>Non-Ren. electricity in rail transport</t>
  </si>
  <si>
    <t>Ren. electricity in all other transport modes</t>
  </si>
  <si>
    <t>Non-Ren. electricity in all other transport modes</t>
  </si>
  <si>
    <t>Compliant biofuels*</t>
  </si>
  <si>
    <t>Annex IX</t>
  </si>
  <si>
    <t>û</t>
  </si>
  <si>
    <t>3(4)d first paragraph</t>
  </si>
  <si>
    <t>3(4)d third paragraph subsection (i) and (ii)</t>
  </si>
  <si>
    <t>other compliant biofuels</t>
  </si>
  <si>
    <t>Non-compliant biofuels</t>
  </si>
  <si>
    <t>Other renewable energies</t>
  </si>
  <si>
    <t>* In period 2004-2010 all consumed biofuels are included in this category; as of 2011 only those compliant with Articles 17 and 18 of Directive 2009/28/EC.</t>
  </si>
  <si>
    <t>Fuel used in transport (as defined in Article 3)</t>
  </si>
  <si>
    <t>Note: All calculation provisions set out in Directive 2009/28/EC are applied to the total numerator and the total denominator</t>
  </si>
  <si>
    <t>RES-T [%]</t>
  </si>
  <si>
    <t>Heating and cooling</t>
  </si>
  <si>
    <t>Final energy consumption</t>
  </si>
  <si>
    <t>Derived heat</t>
  </si>
  <si>
    <t>Heat pumps</t>
  </si>
  <si>
    <t>Total (RES-H&amp;C numerator)</t>
  </si>
  <si>
    <t>All fuel consumed for heating and cooling</t>
  </si>
  <si>
    <t>Total (RES-H&amp;C denominator)</t>
  </si>
  <si>
    <t>Note: total includes all elements of "gross final consumption of energy" other than electricity and for other pruposes than transport</t>
  </si>
  <si>
    <t>RES-H&amp;C [%]</t>
  </si>
  <si>
    <t>Article 5: Gross final consumption of energy from renewable sources</t>
  </si>
  <si>
    <t>(a) electricity</t>
  </si>
  <si>
    <t>(b) heating and cooling</t>
  </si>
  <si>
    <t>(c) transport</t>
  </si>
  <si>
    <t xml:space="preserve">(a) + (b) + (c) </t>
  </si>
  <si>
    <t>Note: electricity used in transport is included in transport and thus not included in electricity</t>
  </si>
  <si>
    <t>Articles 6-11: Statistical Transfers &amp; Joint Projects</t>
  </si>
  <si>
    <t>total amount to be added</t>
  </si>
  <si>
    <t>total amount to be deduced</t>
  </si>
  <si>
    <t>Total (RES numerator)</t>
  </si>
  <si>
    <t>Article 2 (f): Gross final consumption of energy</t>
  </si>
  <si>
    <t>GFCoE</t>
  </si>
  <si>
    <t>Article 5 (6): Aviation adjustment</t>
  </si>
  <si>
    <t>Total before adjustment</t>
  </si>
  <si>
    <t>Total (RES denominator)</t>
  </si>
  <si>
    <t>RES [%]</t>
  </si>
  <si>
    <t>v2015.70124</t>
  </si>
  <si>
    <t>Indicative Trajectory</t>
  </si>
  <si>
    <t>S2005</t>
  </si>
  <si>
    <t>2011-2012</t>
  </si>
  <si>
    <t>2013-2014</t>
  </si>
  <si>
    <t>2015-2016</t>
  </si>
  <si>
    <t>2017-2018</t>
  </si>
  <si>
    <t>Target</t>
  </si>
  <si>
    <t>TJ (terajoule)</t>
  </si>
  <si>
    <t>Tcal (teracalorie)</t>
  </si>
  <si>
    <t>ktoe (thousand tonnes of oil equivalent)</t>
  </si>
  <si>
    <t>GWh (gigawatt hour)</t>
  </si>
  <si>
    <t>Mbtu (million British thermal unit)</t>
  </si>
  <si>
    <r>
      <rPr>
        <b/>
        <sz val="18"/>
        <color indexed="8"/>
        <rFont val="Verdana"/>
        <family val="2"/>
      </rPr>
      <t>SH</t>
    </r>
    <r>
      <rPr>
        <sz val="18"/>
        <color indexed="8"/>
        <rFont val="Verdana"/>
        <family val="2"/>
      </rPr>
      <t xml:space="preserve">ort </t>
    </r>
    <r>
      <rPr>
        <b/>
        <sz val="18"/>
        <color indexed="8"/>
        <rFont val="Verdana"/>
        <family val="2"/>
      </rPr>
      <t>A</t>
    </r>
    <r>
      <rPr>
        <sz val="18"/>
        <color indexed="8"/>
        <rFont val="Verdana"/>
        <family val="2"/>
      </rPr>
      <t xml:space="preserve">ssessment of </t>
    </r>
    <r>
      <rPr>
        <b/>
        <sz val="18"/>
        <color indexed="8"/>
        <rFont val="Verdana"/>
        <family val="2"/>
      </rPr>
      <t>R</t>
    </r>
    <r>
      <rPr>
        <sz val="18"/>
        <color indexed="8"/>
        <rFont val="Verdana"/>
        <family val="2"/>
      </rPr>
      <t xml:space="preserve">enewable </t>
    </r>
    <r>
      <rPr>
        <b/>
        <sz val="18"/>
        <color indexed="8"/>
        <rFont val="Verdana"/>
        <family val="2"/>
      </rPr>
      <t>E</t>
    </r>
    <r>
      <rPr>
        <sz val="18"/>
        <color indexed="8"/>
        <rFont val="Verdana"/>
        <family val="2"/>
      </rPr>
      <t xml:space="preserve">nergy </t>
    </r>
    <r>
      <rPr>
        <b/>
        <sz val="18"/>
        <color indexed="8"/>
        <rFont val="Verdana"/>
        <family val="2"/>
      </rPr>
      <t>S</t>
    </r>
    <r>
      <rPr>
        <sz val="18"/>
        <color indexed="8"/>
        <rFont val="Verdana"/>
        <family val="2"/>
      </rPr>
      <t>ources</t>
    </r>
  </si>
  <si>
    <t>The objective of the SHARES tool is to facilitate the calculation of the share of</t>
  </si>
  <si>
    <t>energy from renewable sources according to Directive 2009/28/EC.</t>
  </si>
  <si>
    <t>Methodology details and additional information is also available:</t>
  </si>
  <si>
    <t>http://ec.europa.eu/eurostat/web/energy/data/shares</t>
  </si>
  <si>
    <r>
      <t xml:space="preserve">For any questions or comments with respect to data in this file,
please contact </t>
    </r>
    <r>
      <rPr>
        <b/>
        <sz val="11"/>
        <color indexed="8"/>
        <rFont val="Verdana"/>
        <family val="2"/>
      </rPr>
      <t>ESTAT-ENERGY@EC.EUROPA.EU</t>
    </r>
    <r>
      <rPr>
        <sz val="11"/>
        <color indexed="8"/>
        <rFont val="Verdana"/>
        <family val="2"/>
      </rPr>
      <t xml:space="preserve">
or Fernando Diaz Alonso (Fernando.Diaz-Alonso@ec.europa.eu)
or Marek Šturc (Marek.Sturc@ec.europa.eu).</t>
    </r>
  </si>
  <si>
    <t>Last updated:</t>
  </si>
  <si>
    <t>SHARES 2015</t>
  </si>
  <si>
    <r>
      <t xml:space="preserve">SHARES tool version 2015 that takes into account specific calculation provisions as in place in Directive 2009/28/EC following its amendment by Directive (EU) 2015/1513  </t>
    </r>
    <r>
      <rPr>
        <i/>
        <sz val="11"/>
        <color indexed="8"/>
        <rFont val="Verdana"/>
        <family val="2"/>
      </rPr>
      <t>of the European Parliament and of the Council of 9 September 2015 amending Directive 98/70/EC relating to the quality of petrol and diesel fuels and amending Directive 2009/28/EC on the promotion of the use of energy from renewable sources</t>
    </r>
    <r>
      <rPr>
        <sz val="11"/>
        <color indexed="8"/>
        <rFont val="Verdana"/>
        <family val="2"/>
      </rPr>
      <t>. In particular, for the transport target all provisions have been implemented in agreement with DG Energy and reporting countries. For the 2016 version of the SHARES tool, Eurostat will further discuss with DG Energy and countries how second paragraph of Article 3(1) referring to Article 4(d) shall be implemented.</t>
    </r>
  </si>
  <si>
    <t>A possible break in time series could be explained by various issues, including a late transposition of Directive 2009/28/EC. Readers are encouraged to analyse the energy sector and all national specificities before drawing any conclusions from the data presented in this file.</t>
  </si>
  <si>
    <t>ktoe</t>
  </si>
  <si>
    <r>
      <t>S</t>
    </r>
    <r>
      <rPr>
        <b/>
        <vertAlign val="subscript"/>
        <sz val="16"/>
        <color indexed="8"/>
        <rFont val="Arial Narrow"/>
        <family val="2"/>
      </rPr>
      <t>2005</t>
    </r>
  </si>
  <si>
    <t>Italy</t>
  </si>
  <si>
    <r>
      <t>S</t>
    </r>
    <r>
      <rPr>
        <b/>
        <vertAlign val="subscript"/>
        <sz val="16"/>
        <color indexed="8"/>
        <rFont val="Arial Narrow"/>
        <family val="2"/>
      </rPr>
      <t>2005</t>
    </r>
  </si>
  <si>
    <t>Netherlands</t>
  </si>
  <si>
    <t>FYR of Macedonia</t>
  </si>
  <si>
    <t>:</t>
  </si>
  <si>
    <t>Montenegro</t>
  </si>
  <si>
    <t>Croatia</t>
  </si>
  <si>
    <t>v2015.61110</t>
  </si>
  <si>
    <t>Luxembourg</t>
  </si>
  <si>
    <t>Czech Republic</t>
  </si>
  <si>
    <t>Poland</t>
  </si>
  <si>
    <t>Latvia</t>
  </si>
  <si>
    <t>Lithuania</t>
  </si>
  <si>
    <t>Germany</t>
  </si>
  <si>
    <t>Estonia</t>
  </si>
  <si>
    <t>Romania</t>
  </si>
  <si>
    <t>Spain</t>
  </si>
  <si>
    <t>v2015.60824</t>
  </si>
  <si>
    <t>Austria</t>
  </si>
  <si>
    <r>
      <t>S</t>
    </r>
    <r>
      <rPr>
        <b/>
        <vertAlign val="subscript"/>
        <sz val="16"/>
        <color indexed="8"/>
        <rFont val="Arial Narrow"/>
        <family val="2"/>
      </rPr>
      <t>2005</t>
    </r>
  </si>
  <si>
    <t>Portugal</t>
  </si>
  <si>
    <t>Bulgaria</t>
  </si>
  <si>
    <t>Denmark</t>
  </si>
  <si>
    <r>
      <t>S</t>
    </r>
    <r>
      <rPr>
        <b/>
        <vertAlign val="subscript"/>
        <sz val="16"/>
        <color indexed="8"/>
        <rFont val="Arial Narrow"/>
        <family val="2"/>
      </rPr>
      <t>2005</t>
    </r>
  </si>
  <si>
    <t>France</t>
  </si>
  <si>
    <r>
      <t>S</t>
    </r>
    <r>
      <rPr>
        <b/>
        <vertAlign val="subscript"/>
        <sz val="16"/>
        <color theme="1"/>
        <rFont val="Arial Narrow"/>
        <family val="2"/>
      </rPr>
      <t>2005</t>
    </r>
  </si>
  <si>
    <t>Malta</t>
  </si>
  <si>
    <t>Slovenia</t>
  </si>
  <si>
    <t>Sweden</t>
  </si>
  <si>
    <t>Iceland</t>
  </si>
  <si>
    <t>Norway</t>
  </si>
  <si>
    <t>United Kingdom</t>
  </si>
  <si>
    <t>Greece</t>
  </si>
  <si>
    <t>Albania</t>
  </si>
  <si>
    <t>Slovak Republic</t>
  </si>
  <si>
    <t>Turkey</t>
  </si>
  <si>
    <t>Cyprus</t>
  </si>
  <si>
    <t>Ireland</t>
  </si>
  <si>
    <t>Finland</t>
  </si>
  <si>
    <t>Hungary</t>
  </si>
  <si>
    <r>
      <rPr>
        <b/>
        <sz val="11"/>
        <color indexed="8"/>
        <rFont val="Verdana"/>
        <family val="2"/>
      </rPr>
      <t>For data from the period 2004-2010:</t>
    </r>
    <r>
      <rPr>
        <sz val="11"/>
        <color indexed="8"/>
        <rFont val="Verdana"/>
        <family val="2"/>
      </rPr>
      <t xml:space="preserve"> Directive 2009/28/EC did not yet exist or was only very recently adopted. In most European countries it was not transposed into national legislation. In addition, the values in these years are not used for any measurement of legislative compliance with indicative trajectory as defined in part B of Annex I of the Directive and in particular as regards the compliance of liquid biofuels. It was decided that for years from 2004 to 2010 all biofuels would be counted towards the numerator of the share of energy from renewable sources.
</t>
    </r>
    <r>
      <rPr>
        <b/>
        <sz val="11"/>
        <color indexed="8"/>
        <rFont val="Verdana"/>
        <family val="2"/>
      </rPr>
      <t>For data for year 2011 and onwards:</t>
    </r>
    <r>
      <rPr>
        <sz val="11"/>
        <color indexed="8"/>
        <rFont val="Verdana"/>
        <family val="2"/>
      </rPr>
      <t xml:space="preserve"> The compliance with Article 17 </t>
    </r>
    <r>
      <rPr>
        <i/>
        <sz val="11"/>
        <color indexed="8"/>
        <rFont val="Verdana"/>
        <family val="2"/>
      </rPr>
      <t>Sustainability criteria for biofuels and bioliquids</t>
    </r>
    <r>
      <rPr>
        <sz val="11"/>
        <color indexed="8"/>
        <rFont val="Verdana"/>
        <family val="2"/>
      </rPr>
      <t xml:space="preserve"> has to be judged also with respect to Article 18 </t>
    </r>
    <r>
      <rPr>
        <i/>
        <sz val="11"/>
        <color indexed="8"/>
        <rFont val="Verdana"/>
        <family val="2"/>
      </rPr>
      <t>Verification of compliance with the sustainability criteria for biofuels and bioliquids</t>
    </r>
    <r>
      <rPr>
        <sz val="11"/>
        <color indexed="8"/>
        <rFont val="Verdana"/>
        <family val="2"/>
      </rPr>
      <t>. As of year 2011, countries shall report as compliant only those biofuels and bioliquids for which compliance with Articles 17 and 18 can be fully demonstrated. Compliant biofuels should be reported in rows 42–70 on the sheet TRANSPORT. 
The detailed split of categories under Annex IX is compulsory only from 2017 onwards.
In case quantities are known, biofuels with respect to Annex IX can be reported also for
periods before 2017 (rows 44 - 67).</t>
    </r>
  </si>
  <si>
    <t>EU 28</t>
  </si>
  <si>
    <t/>
  </si>
  <si>
    <t>Overall share of energy from renewable sources (Directive 2009/28/EC)</t>
  </si>
  <si>
    <t>2011-2012 average</t>
  </si>
  <si>
    <t>2013-2014 average</t>
  </si>
  <si>
    <r>
      <t>S</t>
    </r>
    <r>
      <rPr>
        <b/>
        <vertAlign val="subscript"/>
        <sz val="9"/>
        <color theme="1"/>
        <rFont val="Arial"/>
        <family val="2"/>
      </rPr>
      <t>2005</t>
    </r>
  </si>
  <si>
    <t xml:space="preserve">
2011-2012</t>
  </si>
  <si>
    <t>indicative
2013-2014</t>
  </si>
  <si>
    <t>trajectory 
2015-2016</t>
  </si>
  <si>
    <t xml:space="preserve">
2017-2018</t>
  </si>
  <si>
    <t>2020 target</t>
  </si>
  <si>
    <t>EU28</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</si>
  <si>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</si>
  <si>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</si>
  <si>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</si>
  <si>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</si>
  <si>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</si>
  <si>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</si>
  <si>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</si>
  <si>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</si>
  <si>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</si>
  <si>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</si>
  <si>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</si>
  <si>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</si>
  <si>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</si>
  <si>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</si>
  <si>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</si>
  <si>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</si>
  <si>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</si>
  <si>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</si>
  <si>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</si>
  <si>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</si>
  <si>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</si>
  <si>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</si>
  <si>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</si>
  <si>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</si>
  <si>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</si>
  <si>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</si>
  <si>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</si>
  <si>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UK</t>
  </si>
  <si>
    <t>IS</t>
  </si>
  <si>
    <t>NO</t>
  </si>
  <si>
    <t>Share of energy from renewable sources in transport (RES-T)</t>
  </si>
  <si>
    <t>Share of energy from renewable sources for electricity (RES-E)</t>
  </si>
  <si>
    <t>Share of energy from renewable sources for heating and cooling (RES-H&amp;C)</t>
  </si>
  <si>
    <t>TR</t>
  </si>
  <si>
    <t>AL</t>
  </si>
  <si>
    <t>ME</t>
  </si>
  <si>
    <t>MK</t>
  </si>
  <si>
    <t xml:space="preserve">Total (RES-T numerator with multiplicators) </t>
  </si>
  <si>
    <t xml:space="preserve">Total (RES-T denominator with multiplicators) </t>
  </si>
  <si>
    <t>Total (RES-T numerator with multiplicators)</t>
  </si>
  <si>
    <t>Total (RES-T denominator with multiplicators)</t>
  </si>
  <si>
    <t>27 March 2017</t>
  </si>
  <si>
    <t>Height</t>
  </si>
  <si>
    <t>PosErro</t>
  </si>
  <si>
    <t>Error</t>
  </si>
  <si>
    <t>2020 Target Error</t>
  </si>
  <si>
    <t>Taret Met</t>
  </si>
  <si>
    <t>Target Not Met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</si>
</sst>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_-;\-* #,##0.00\ _€_-;_-* &quot;-&quot;??\ _€_-;_-@_-"/>
    <numFmt numFmtId="165" formatCode="???,???.00"/>
    <numFmt numFmtId="166" formatCode="#,##0.0"/>
    <numFmt numFmtId="167" formatCode="0.0%"/>
    <numFmt numFmtId="168" formatCode="#,##0.0000"/>
    <numFmt numFmtId="169" formatCode="_-* #,##0.00\ _E_C_U_-;\-* #,##0.00\ _E_C_U_-;_-* &quot;-&quot;??\ _E_C_U_-;_-@_-"/>
  </numFmts>
  <fonts count="49" x14ac:knownFonts="1">
    <font>
      <sz val="11"/>
      <color theme="1"/>
      <name val="Calibri"/>
      <family val="2"/>
      <scheme val="minor"/>
    </font>
    <font>
      <sz val="9"/>
      <name val="Arial"/>
      <family val="2"/>
    </font>
    <font>
      <b/>
      <sz val="20"/>
      <name val="Arial Narrow"/>
      <family val="2"/>
    </font>
    <font>
      <sz val="10"/>
      <name val="Arial"/>
      <family val="2"/>
    </font>
    <font>
      <b/>
      <sz val="16"/>
      <name val="Arial Narrow"/>
      <family val="2"/>
    </font>
    <font>
      <sz val="9"/>
      <name val="Arial Narrow"/>
      <family val="2"/>
    </font>
    <font>
      <sz val="8"/>
      <name val="Arial Narrow"/>
      <family val="2"/>
    </font>
    <font>
      <b/>
      <sz val="8"/>
      <name val="Arial Narrow"/>
      <family val="2"/>
    </font>
    <font>
      <sz val="18"/>
      <color indexed="8"/>
      <name val="Verdana"/>
      <family val="2"/>
    </font>
    <font>
      <b/>
      <sz val="18"/>
      <color indexed="8"/>
      <name val="Verdana"/>
      <family val="2"/>
    </font>
    <font>
      <sz val="11"/>
      <color indexed="8"/>
      <name val="Verdana"/>
      <family val="2"/>
    </font>
    <font>
      <i/>
      <sz val="11"/>
      <color indexed="8"/>
      <name val="Verdana"/>
      <family val="2"/>
    </font>
    <font>
      <b/>
      <sz val="11"/>
      <color indexed="8"/>
      <name val="Verdana"/>
      <family val="2"/>
    </font>
    <font>
      <b/>
      <vertAlign val="subscript"/>
      <sz val="16"/>
      <color indexed="8"/>
      <name val="Arial Narrow"/>
      <family val="2"/>
    </font>
    <font>
      <sz val="9"/>
      <name val="Times New Roman"/>
      <family val="1"/>
    </font>
    <font>
      <b/>
      <sz val="9"/>
      <name val="Times New Roman"/>
      <family val="1"/>
    </font>
    <font>
      <b/>
      <sz val="12"/>
      <name val="Times New Roman"/>
      <family val="1"/>
    </font>
    <font>
      <sz val="8"/>
      <name val="Helvetica"/>
      <family val="2"/>
    </font>
    <font>
      <b/>
      <sz val="12"/>
      <color indexed="10"/>
      <name val="Arial"/>
      <family val="2"/>
    </font>
    <font>
      <b/>
      <sz val="12"/>
      <color indexed="8"/>
      <name val="Arial Narrow"/>
      <family val="2"/>
    </font>
    <font>
      <u/>
      <sz val="10"/>
      <color theme="10"/>
      <name val="Arial"/>
      <family val="2"/>
    </font>
    <font>
      <sz val="10"/>
      <color theme="1"/>
      <name val="Arial"/>
      <family val="2"/>
    </font>
    <font>
      <sz val="10"/>
      <color theme="1"/>
      <name val="Arial Narrow"/>
      <family val="2"/>
    </font>
    <font>
      <sz val="9"/>
      <color theme="1"/>
      <name val="Arial Narrow"/>
      <family val="2"/>
    </font>
    <font>
      <sz val="16"/>
      <color theme="1"/>
      <name val="Arial Narrow"/>
      <family val="2"/>
    </font>
    <font>
      <b/>
      <sz val="16"/>
      <color theme="1"/>
      <name val="Arial Narrow"/>
      <family val="2"/>
    </font>
    <font>
      <b/>
      <sz val="9"/>
      <color theme="1"/>
      <name val="Arial Narrow"/>
      <family val="2"/>
    </font>
    <font>
      <sz val="8"/>
      <color theme="1"/>
      <name val="Wingdings"/>
      <charset val="2"/>
    </font>
    <font>
      <sz val="8"/>
      <color theme="1"/>
      <name val="Verdana"/>
      <family val="2"/>
    </font>
    <font>
      <sz val="18"/>
      <color theme="1"/>
      <name val="Verdana"/>
      <family val="2"/>
    </font>
    <font>
      <sz val="11"/>
      <color theme="1"/>
      <name val="Verdana"/>
      <family val="2"/>
    </font>
    <font>
      <b/>
      <sz val="11"/>
      <color theme="1"/>
      <name val="Verdana"/>
      <family val="2"/>
    </font>
    <font>
      <b/>
      <sz val="12"/>
      <color theme="1"/>
      <name val="Arial Narrow"/>
      <family val="2"/>
    </font>
    <font>
      <sz val="10"/>
      <color rgb="FF000000"/>
      <name val="Arial Narrow"/>
      <family val="2"/>
    </font>
    <font>
      <sz val="9"/>
      <color rgb="FF000000"/>
      <name val="Arial Narrow"/>
      <family val="2"/>
    </font>
    <font>
      <sz val="16"/>
      <color rgb="FF000000"/>
      <name val="Arial Narrow"/>
      <family val="2"/>
    </font>
    <font>
      <b/>
      <sz val="16"/>
      <color rgb="FF000000"/>
      <name val="Arial Narrow"/>
      <family val="2"/>
    </font>
    <font>
      <b/>
      <sz val="9"/>
      <color rgb="FF000000"/>
      <name val="Arial Narrow"/>
      <family val="2"/>
    </font>
    <font>
      <sz val="8"/>
      <color rgb="FF000000"/>
      <name val="Wingdings"/>
      <charset val="2"/>
    </font>
    <font>
      <b/>
      <sz val="48"/>
      <color theme="1"/>
      <name val="Verdana"/>
      <family val="2"/>
    </font>
    <font>
      <u/>
      <sz val="11"/>
      <color theme="10"/>
      <name val="Verdana"/>
      <family val="2"/>
    </font>
    <font>
      <b/>
      <sz val="18"/>
      <color theme="0"/>
      <name val="Verdana"/>
      <family val="2"/>
    </font>
    <font>
      <b/>
      <vertAlign val="subscript"/>
      <sz val="16"/>
      <color theme="1"/>
      <name val="Arial Narrow"/>
      <family val="2"/>
    </font>
    <font>
      <b/>
      <sz val="10"/>
      <color theme="1"/>
      <name val="Arial"/>
      <family val="2"/>
    </font>
    <font>
      <sz val="8"/>
      <color theme="1"/>
      <name val="Arial"/>
      <family val="2"/>
    </font>
    <font>
      <b/>
      <sz val="18"/>
      <color rgb="FFE1D921"/>
      <name val="Arial Narrow"/>
      <family val="2"/>
    </font>
    <font>
      <b/>
      <sz val="9"/>
      <color theme="1"/>
      <name val="Arial"/>
      <family val="2"/>
    </font>
    <font>
      <b/>
      <sz val="8"/>
      <color theme="1"/>
      <name val="Arial"/>
      <family val="2"/>
    </font>
    <font>
      <b/>
      <vertAlign val="subscript"/>
      <sz val="9"/>
      <color theme="1"/>
      <name val="Arial"/>
      <family val="2"/>
    </font>
  </fonts>
  <fills count="14">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rgb="FFBBFFFD"/>
        <bgColor indexed="64"/>
      </patternFill>
    </fill>
    <fill>
      <patternFill patternType="solid">
        <fgColor rgb="FF77FFFC"/>
        <bgColor indexed="64"/>
      </patternFill>
    </fill>
    <fill>
      <patternFill patternType="solid">
        <fgColor theme="0"/>
        <bgColor indexed="64"/>
      </patternFill>
    </fill>
    <fill>
      <patternFill patternType="solid">
        <fgColor rgb="FFBBFFFD"/>
        <bgColor rgb="FF000000"/>
      </patternFill>
    </fill>
    <fill>
      <patternFill patternType="solid">
        <fgColor rgb="FF77FFFC"/>
        <bgColor rgb="FF000000"/>
      </patternFill>
    </fill>
    <fill>
      <patternFill patternType="solid">
        <fgColor rgb="FFE1D921"/>
        <bgColor indexed="64"/>
      </patternFill>
    </fill>
    <fill>
      <patternFill patternType="solid">
        <fgColor rgb="FFB7E2E1"/>
        <bgColor indexed="64"/>
      </patternFill>
    </fill>
    <fill>
      <patternFill patternType="solid">
        <fgColor rgb="FFFFFF00"/>
        <bgColor indexed="64"/>
      </patternFill>
    </fill>
  </fills>
  <borders count="28">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double">
        <color auto="1"/>
      </left>
      <right/>
      <top style="double">
        <color auto="1"/>
      </top>
      <bottom style="double">
        <color auto="1"/>
      </bottom>
      <diagonal/>
    </border>
    <border>
      <left/>
      <right/>
      <top/>
      <bottom style="thin">
        <color auto="1"/>
      </bottom>
      <diagonal/>
    </border>
    <border>
      <left/>
      <right/>
      <top style="thin">
        <color auto="1"/>
      </top>
      <bottom style="thin">
        <color auto="1"/>
      </bottom>
      <diagonal/>
    </border>
    <border>
      <left/>
      <right style="double">
        <color auto="1"/>
      </right>
      <top/>
      <bottom/>
      <diagonal/>
    </border>
    <border>
      <left/>
      <right/>
      <top/>
      <bottom style="medium">
        <color auto="1"/>
      </bottom>
      <diagonal/>
    </border>
    <border>
      <left/>
      <right style="thin">
        <color auto="1"/>
      </right>
      <top style="thin">
        <color auto="1"/>
      </top>
      <bottom/>
      <diagonal/>
    </border>
    <border>
      <left style="thin">
        <color auto="1"/>
      </left>
      <right/>
      <top/>
      <bottom/>
      <diagonal/>
    </border>
    <border>
      <left/>
      <right style="double">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rgb="FF000000"/>
      </bottom>
      <diagonal/>
    </border>
    <border>
      <left/>
      <right/>
      <top style="thin">
        <color rgb="FF000000"/>
      </top>
      <bottom style="thin">
        <color rgb="FF000000"/>
      </bottom>
      <diagonal/>
    </border>
    <border>
      <left style="hair">
        <color rgb="FFA6A6A6"/>
      </left>
      <right/>
      <top style="thin">
        <color rgb="FF000000"/>
      </top>
      <bottom style="thin">
        <color rgb="FF000000"/>
      </bottom>
      <diagonal/>
    </border>
    <border>
      <left style="hair">
        <color rgb="FFA6A6A6"/>
      </left>
      <right/>
      <top/>
      <bottom style="thin">
        <color rgb="FF000000"/>
      </bottom>
      <diagonal/>
    </border>
    <border>
      <left/>
      <right/>
      <top/>
      <bottom style="hair">
        <color rgb="FFC0C0C0"/>
      </bottom>
      <diagonal/>
    </border>
    <border>
      <left style="hair">
        <color rgb="FFA6A6A6"/>
      </left>
      <right/>
      <top/>
      <bottom style="hair">
        <color rgb="FFC0C0C0"/>
      </bottom>
      <diagonal/>
    </border>
    <border>
      <left/>
      <right/>
      <top style="hair">
        <color rgb="FFC0C0C0"/>
      </top>
      <bottom style="hair">
        <color rgb="FFC0C0C0"/>
      </bottom>
      <diagonal/>
    </border>
    <border>
      <left style="hair">
        <color rgb="FFA6A6A6"/>
      </left>
      <right/>
      <top style="hair">
        <color rgb="FFC0C0C0"/>
      </top>
      <bottom style="hair">
        <color rgb="FFC0C0C0"/>
      </bottom>
      <diagonal/>
    </border>
    <border>
      <left style="hair">
        <color rgb="FFA6A6A6"/>
      </left>
      <right style="hair">
        <color rgb="FFA6A6A6"/>
      </right>
      <top style="hair">
        <color rgb="FFC0C0C0"/>
      </top>
      <bottom style="hair">
        <color rgb="FFC0C0C0"/>
      </bottom>
      <diagonal/>
    </border>
    <border>
      <left/>
      <right/>
      <top style="hair">
        <color rgb="FFC0C0C0"/>
      </top>
      <bottom style="thin">
        <color rgb="FF000000"/>
      </bottom>
      <diagonal/>
    </border>
    <border>
      <left style="hair">
        <color rgb="FFA6A6A6"/>
      </left>
      <right/>
      <top style="hair">
        <color rgb="FFC0C0C0"/>
      </top>
      <bottom style="thin">
        <color rgb="FF000000"/>
      </bottom>
      <diagonal/>
    </border>
    <border>
      <left style="hair">
        <color rgb="FFA6A6A6"/>
      </left>
      <right style="hair">
        <color rgb="FFA6A6A6"/>
      </right>
      <top style="hair">
        <color rgb="FFC0C0C0"/>
      </top>
      <bottom style="thin">
        <color rgb="FF000000"/>
      </bottom>
      <diagonal/>
    </border>
    <border>
      <left style="hair">
        <color rgb="FFA6A6A6"/>
      </left>
      <right style="hair">
        <color rgb="FFA6A6A6"/>
      </right>
      <top style="thin">
        <color rgb="FF000000"/>
      </top>
      <bottom style="hair">
        <color rgb="FFC0C0C0"/>
      </bottom>
      <diagonal/>
    </border>
    <border>
      <left style="hair">
        <color rgb="FFA6A6A6"/>
      </left>
      <right/>
      <top style="thin">
        <color rgb="FF000000"/>
      </top>
      <bottom style="hair">
        <color rgb="FFC0C0C0"/>
      </bottom>
      <diagonal/>
    </border>
  </borders>
  <cellStyleXfs count="23">
    <xf numFmtId="0" fontId="0" fillId="0" borderId="0"/>
    <xf numFmtId="49" fontId="14" fillId="0" borderId="1" applyNumberFormat="0" applyFont="0" applyFill="0" applyBorder="0" applyProtection="0">
      <alignment horizontal="left" vertical="center" indent="5"/>
    </xf>
    <xf numFmtId="4" fontId="15" fillId="0" borderId="2" applyFill="0" applyBorder="0" applyProtection="0">
      <alignment horizontal="right" vertical="center"/>
    </xf>
    <xf numFmtId="169" fontId="3" fillId="0" borderId="0" applyFont="0" applyFill="0" applyBorder="0" applyAlignment="0" applyProtection="0"/>
    <xf numFmtId="0" fontId="3" fillId="2" borderId="0" applyNumberFormat="0" applyBorder="0" applyAlignment="0">
      <protection hidden="1"/>
    </xf>
    <xf numFmtId="0" fontId="16" fillId="0" borderId="0" applyNumberFormat="0" applyFill="0" applyBorder="0" applyAlignment="0" applyProtection="0"/>
    <xf numFmtId="0" fontId="20" fillId="0" borderId="0" applyNumberFormat="0" applyFill="0" applyBorder="0" applyAlignment="0" applyProtection="0"/>
    <xf numFmtId="0" fontId="3" fillId="3" borderId="0" applyNumberFormat="0" applyFont="0" applyBorder="0" applyAlignment="0"/>
    <xf numFmtId="165" fontId="1" fillId="0" borderId="0" applyNumberFormat="0" applyProtection="0">
      <alignment horizontal="center" vertical="center"/>
    </xf>
    <xf numFmtId="0" fontId="3" fillId="0" borderId="0"/>
    <xf numFmtId="0" fontId="21" fillId="0" borderId="0"/>
    <xf numFmtId="4" fontId="14" fillId="0" borderId="3" applyFill="0" applyBorder="0" applyProtection="0">
      <alignment horizontal="right" vertical="center"/>
    </xf>
    <xf numFmtId="0" fontId="14" fillId="0" borderId="3" applyNumberFormat="0" applyFill="0" applyAlignment="0" applyProtection="0"/>
    <xf numFmtId="0" fontId="17" fillId="4" borderId="0" applyNumberFormat="0" applyFont="0" applyBorder="0" applyAlignment="0" applyProtection="0"/>
    <xf numFmtId="0" fontId="3" fillId="0" borderId="0"/>
    <xf numFmtId="0" fontId="3" fillId="0" borderId="0"/>
    <xf numFmtId="168" fontId="14" fillId="5" borderId="3" applyNumberFormat="0" applyFont="0" applyBorder="0" applyAlignment="0" applyProtection="0">
      <alignment horizontal="right" vertical="center"/>
    </xf>
    <xf numFmtId="9" fontId="3" fillId="0" borderId="0" applyFont="0" applyFill="0" applyBorder="0" applyAlignment="0" applyProtection="0"/>
    <xf numFmtId="0" fontId="14" fillId="0" borderId="0"/>
    <xf numFmtId="0" fontId="18" fillId="0" borderId="4">
      <alignment horizontal="center"/>
      <protection hidden="1"/>
    </xf>
    <xf numFmtId="164" fontId="21" fillId="0" borderId="0" applyFont="0" applyFill="0" applyBorder="0" applyAlignment="0" applyProtection="0"/>
    <xf numFmtId="9" fontId="21" fillId="0" borderId="0" applyFont="0" applyFill="0" applyBorder="0" applyAlignment="0" applyProtection="0"/>
    <xf numFmtId="0" fontId="3" fillId="0" borderId="0"/>
  </cellStyleXfs>
  <cellXfs count="195">
    <xf numFmtId="0" fontId="0" fillId="0" borderId="0" xfId="0"/>
    <xf numFmtId="0" fontId="22" fillId="0" borderId="0" xfId="0" applyFont="1" applyAlignment="1" applyProtection="1">
      <alignment vertical="center"/>
    </xf>
    <xf numFmtId="0" fontId="22" fillId="0" borderId="0" xfId="0" applyFont="1" applyAlignment="1" applyProtection="1">
      <alignment vertical="center"/>
      <protection locked="0"/>
    </xf>
    <xf numFmtId="0" fontId="23" fillId="0" borderId="5" xfId="0" applyFont="1" applyBorder="1" applyAlignment="1" applyProtection="1">
      <alignment vertical="center"/>
    </xf>
    <xf numFmtId="0" fontId="23" fillId="0" borderId="0" xfId="0" applyFont="1" applyAlignment="1" applyProtection="1">
      <alignment vertical="center"/>
    </xf>
    <xf numFmtId="0" fontId="24" fillId="6" borderId="6" xfId="0" applyFont="1" applyFill="1" applyBorder="1" applyAlignment="1" applyProtection="1">
      <alignment vertical="center"/>
    </xf>
    <xf numFmtId="0" fontId="25" fillId="6" borderId="6" xfId="0" applyFont="1" applyFill="1" applyBorder="1" applyAlignment="1" applyProtection="1">
      <alignment vertical="center"/>
    </xf>
    <xf numFmtId="0" fontId="24" fillId="0" borderId="0" xfId="0" applyFont="1" applyAlignment="1" applyProtection="1">
      <alignment vertical="center"/>
    </xf>
    <xf numFmtId="0" fontId="25" fillId="0" borderId="0" xfId="0" applyFont="1" applyAlignment="1" applyProtection="1">
      <alignment vertical="center"/>
    </xf>
    <xf numFmtId="166" fontId="23" fillId="0" borderId="0" xfId="0" applyNumberFormat="1" applyFont="1" applyAlignment="1" applyProtection="1">
      <alignment vertical="center"/>
    </xf>
    <xf numFmtId="166" fontId="23" fillId="0" borderId="7" xfId="0" applyNumberFormat="1" applyFont="1" applyBorder="1" applyAlignment="1" applyProtection="1">
      <alignment vertical="center"/>
    </xf>
    <xf numFmtId="0" fontId="26" fillId="0" borderId="0" xfId="0" applyFont="1" applyAlignment="1" applyProtection="1">
      <alignment vertical="center"/>
    </xf>
    <xf numFmtId="166" fontId="26" fillId="0" borderId="0" xfId="0" applyNumberFormat="1" applyFont="1" applyAlignment="1" applyProtection="1">
      <alignment vertical="center"/>
    </xf>
    <xf numFmtId="0" fontId="25" fillId="7" borderId="8" xfId="0" applyFont="1" applyFill="1" applyBorder="1" applyAlignment="1" applyProtection="1">
      <alignment vertical="center"/>
    </xf>
    <xf numFmtId="0" fontId="24" fillId="7" borderId="8" xfId="0" applyFont="1" applyFill="1" applyBorder="1" applyAlignment="1" applyProtection="1">
      <alignment vertical="center"/>
    </xf>
    <xf numFmtId="10" fontId="4" fillId="7" borderId="8" xfId="17" applyNumberFormat="1" applyFont="1" applyFill="1" applyBorder="1" applyAlignment="1" applyProtection="1">
      <alignment horizontal="right" vertical="center"/>
    </xf>
    <xf numFmtId="165" fontId="5" fillId="0" borderId="0" xfId="8" applyFont="1" applyFill="1" applyBorder="1" applyAlignment="1" applyProtection="1">
      <alignment horizontal="left" vertical="center"/>
    </xf>
    <xf numFmtId="165" fontId="6" fillId="0" borderId="9" xfId="8" applyFont="1" applyFill="1" applyBorder="1" applyAlignment="1" applyProtection="1">
      <alignment horizontal="left" vertical="center"/>
    </xf>
    <xf numFmtId="165" fontId="6" fillId="0" borderId="0" xfId="8" applyFont="1" applyFill="1" applyAlignment="1" applyProtection="1">
      <alignment horizontal="left" vertical="center"/>
    </xf>
    <xf numFmtId="166" fontId="27" fillId="0" borderId="0" xfId="8" applyNumberFormat="1" applyFont="1" applyFill="1" applyBorder="1" applyAlignment="1" applyProtection="1">
      <alignment horizontal="right" vertical="center"/>
    </xf>
    <xf numFmtId="166" fontId="27" fillId="0" borderId="7" xfId="8" applyNumberFormat="1" applyFont="1" applyFill="1" applyBorder="1" applyAlignment="1" applyProtection="1">
      <alignment horizontal="right" vertical="center"/>
    </xf>
    <xf numFmtId="166" fontId="23" fillId="0" borderId="0" xfId="0" applyNumberFormat="1" applyFont="1" applyFill="1" applyAlignment="1" applyProtection="1">
      <alignment vertical="center"/>
    </xf>
    <xf numFmtId="0" fontId="23" fillId="0" borderId="0" xfId="0" applyFont="1" applyFill="1" applyAlignment="1" applyProtection="1">
      <alignment vertical="center"/>
    </xf>
    <xf numFmtId="165" fontId="6" fillId="0" borderId="10" xfId="8" applyFont="1" applyFill="1" applyBorder="1" applyAlignment="1" applyProtection="1">
      <alignment vertical="center"/>
    </xf>
    <xf numFmtId="166" fontId="26" fillId="0" borderId="7" xfId="0" applyNumberFormat="1" applyFont="1" applyBorder="1" applyAlignment="1" applyProtection="1">
      <alignment vertical="center"/>
    </xf>
    <xf numFmtId="166" fontId="24" fillId="0" borderId="0" xfId="0" applyNumberFormat="1" applyFont="1" applyAlignment="1" applyProtection="1">
      <alignment vertical="center"/>
    </xf>
    <xf numFmtId="166" fontId="26" fillId="0" borderId="0" xfId="0" applyNumberFormat="1" applyFont="1" applyFill="1" applyAlignment="1" applyProtection="1">
      <alignment vertical="center"/>
    </xf>
    <xf numFmtId="10" fontId="4" fillId="7" borderId="11" xfId="17" applyNumberFormat="1" applyFont="1" applyFill="1" applyBorder="1" applyAlignment="1" applyProtection="1">
      <alignment horizontal="right" vertical="center"/>
    </xf>
    <xf numFmtId="165" fontId="4" fillId="0" borderId="0" xfId="8" applyFont="1" applyAlignment="1" applyProtection="1">
      <alignment horizontal="left" vertical="center"/>
    </xf>
    <xf numFmtId="165" fontId="5" fillId="0" borderId="0" xfId="8" applyFont="1" applyAlignment="1" applyProtection="1">
      <alignment vertical="center"/>
    </xf>
    <xf numFmtId="165" fontId="4" fillId="0" borderId="0" xfId="8" applyFont="1" applyAlignment="1" applyProtection="1">
      <alignment vertical="center"/>
    </xf>
    <xf numFmtId="0" fontId="23" fillId="0" borderId="0" xfId="0" applyFont="1" applyBorder="1" applyAlignment="1" applyProtection="1">
      <alignment vertical="center"/>
    </xf>
    <xf numFmtId="0" fontId="25" fillId="6" borderId="3" xfId="0" applyFont="1" applyFill="1" applyBorder="1" applyAlignment="1" applyProtection="1">
      <alignment horizontal="center" vertical="center"/>
    </xf>
    <xf numFmtId="0" fontId="23" fillId="0" borderId="12" xfId="0" applyFont="1" applyBorder="1" applyAlignment="1" applyProtection="1">
      <alignment vertical="center"/>
    </xf>
    <xf numFmtId="0" fontId="23" fillId="0" borderId="13" xfId="0" applyFont="1" applyBorder="1" applyAlignment="1" applyProtection="1">
      <alignment vertical="center"/>
    </xf>
    <xf numFmtId="0" fontId="23" fillId="0" borderId="2" xfId="0" applyFont="1" applyBorder="1" applyAlignment="1" applyProtection="1">
      <alignment vertical="center"/>
    </xf>
    <xf numFmtId="167" fontId="4" fillId="0" borderId="3" xfId="17" applyNumberFormat="1" applyFont="1" applyBorder="1" applyAlignment="1" applyProtection="1">
      <alignment horizontal="center" vertical="center"/>
    </xf>
    <xf numFmtId="167" fontId="4" fillId="0" borderId="0" xfId="17" applyNumberFormat="1" applyFont="1" applyBorder="1" applyAlignment="1" applyProtection="1">
      <alignment horizontal="right" vertical="center"/>
    </xf>
    <xf numFmtId="165" fontId="5" fillId="0" borderId="0" xfId="8" applyFont="1" applyAlignment="1" applyProtection="1">
      <alignment horizontal="left" vertical="center"/>
    </xf>
    <xf numFmtId="166" fontId="5" fillId="0" borderId="0" xfId="8" applyNumberFormat="1" applyFont="1" applyAlignment="1" applyProtection="1">
      <alignment horizontal="right" vertical="center"/>
    </xf>
    <xf numFmtId="165" fontId="7" fillId="0" borderId="0" xfId="8" applyNumberFormat="1" applyFont="1" applyFill="1" applyBorder="1" applyAlignment="1" applyProtection="1">
      <alignment horizontal="left" vertical="center"/>
    </xf>
    <xf numFmtId="0" fontId="26" fillId="0" borderId="0" xfId="0" applyFont="1" applyAlignment="1" applyProtection="1">
      <alignment horizontal="center" vertical="center"/>
    </xf>
    <xf numFmtId="0" fontId="28" fillId="8" borderId="0" xfId="7" applyFont="1" applyFill="1" applyBorder="1" applyAlignment="1">
      <alignment vertical="center"/>
    </xf>
    <xf numFmtId="0" fontId="28" fillId="8" borderId="0" xfId="0" applyFont="1" applyFill="1" applyBorder="1" applyAlignment="1">
      <alignment vertical="center"/>
    </xf>
    <xf numFmtId="0" fontId="30" fillId="8" borderId="0" xfId="0" applyFont="1" applyFill="1" applyBorder="1" applyAlignment="1">
      <alignment vertical="center"/>
    </xf>
    <xf numFmtId="0" fontId="30" fillId="8" borderId="0" xfId="0" applyFont="1" applyFill="1" applyBorder="1" applyAlignment="1">
      <alignment horizontal="left" vertical="center"/>
    </xf>
    <xf numFmtId="0" fontId="31" fillId="8" borderId="0" xfId="0" applyFont="1" applyFill="1" applyBorder="1" applyAlignment="1">
      <alignment vertical="center"/>
    </xf>
    <xf numFmtId="49" fontId="30" fillId="8" borderId="0" xfId="0" applyNumberFormat="1" applyFont="1" applyFill="1" applyBorder="1" applyAlignment="1">
      <alignment vertical="center"/>
    </xf>
    <xf numFmtId="49" fontId="30" fillId="8" borderId="0" xfId="0" applyNumberFormat="1" applyFont="1" applyFill="1" applyBorder="1" applyAlignment="1">
      <alignment horizontal="right" vertical="center"/>
    </xf>
    <xf numFmtId="0" fontId="32" fillId="0" borderId="0" xfId="0" applyFont="1" applyAlignment="1" applyProtection="1">
      <alignment vertical="center"/>
    </xf>
    <xf numFmtId="165" fontId="4" fillId="0" borderId="0" xfId="8" applyFont="1" applyFill="1" applyBorder="1" applyAlignment="1" applyProtection="1">
      <alignment horizontal="left" vertical="center"/>
    </xf>
    <xf numFmtId="165" fontId="5" fillId="0" borderId="0" xfId="8" applyFont="1" applyFill="1" applyBorder="1" applyAlignment="1" applyProtection="1">
      <alignment vertical="center"/>
    </xf>
    <xf numFmtId="165" fontId="4" fillId="0" borderId="0" xfId="8" applyFont="1" applyFill="1" applyBorder="1" applyAlignment="1" applyProtection="1">
      <alignment vertical="center"/>
    </xf>
    <xf numFmtId="167" fontId="4" fillId="0" borderId="0" xfId="17" applyNumberFormat="1" applyFont="1" applyFill="1" applyBorder="1" applyAlignment="1" applyProtection="1">
      <alignment horizontal="right" vertical="center"/>
    </xf>
    <xf numFmtId="166" fontId="5" fillId="0" borderId="0" xfId="8" applyNumberFormat="1" applyFont="1" applyFill="1" applyBorder="1" applyAlignment="1" applyProtection="1">
      <alignment horizontal="right" vertical="center"/>
    </xf>
    <xf numFmtId="0" fontId="25" fillId="6" borderId="3" xfId="0" applyFont="1" applyFill="1" applyBorder="1" applyAlignment="1" applyProtection="1">
      <alignment horizontal="center" vertical="center"/>
    </xf>
    <xf numFmtId="0" fontId="33" fillId="0" borderId="0" xfId="0" applyFont="1" applyFill="1" applyBorder="1" applyAlignment="1" applyProtection="1">
      <alignment vertical="center"/>
    </xf>
    <xf numFmtId="0" fontId="33" fillId="0" borderId="0" xfId="0" applyFont="1" applyFill="1" applyBorder="1" applyAlignment="1" applyProtection="1">
      <alignment vertical="center"/>
      <protection locked="0"/>
    </xf>
    <xf numFmtId="0" fontId="34" fillId="0" borderId="5" xfId="0" applyFont="1" applyFill="1" applyBorder="1" applyAlignment="1" applyProtection="1">
      <alignment vertical="center"/>
    </xf>
    <xf numFmtId="0" fontId="34" fillId="0" borderId="0" xfId="0" applyFont="1" applyFill="1" applyBorder="1" applyAlignment="1" applyProtection="1">
      <alignment vertical="center"/>
    </xf>
    <xf numFmtId="0" fontId="35" fillId="9" borderId="6" xfId="0" applyFont="1" applyFill="1" applyBorder="1" applyAlignment="1" applyProtection="1">
      <alignment vertical="center"/>
    </xf>
    <xf numFmtId="0" fontId="36" fillId="9" borderId="6" xfId="0" applyFont="1" applyFill="1" applyBorder="1" applyAlignment="1" applyProtection="1">
      <alignment vertical="center"/>
    </xf>
    <xf numFmtId="0" fontId="35" fillId="0" borderId="0" xfId="0" applyFont="1" applyFill="1" applyBorder="1" applyAlignment="1" applyProtection="1">
      <alignment vertical="center"/>
    </xf>
    <xf numFmtId="0" fontId="36" fillId="0" borderId="0" xfId="0" applyFont="1" applyFill="1" applyBorder="1" applyAlignment="1" applyProtection="1">
      <alignment vertical="center"/>
    </xf>
    <xf numFmtId="166" fontId="34" fillId="0" borderId="0" xfId="0" applyNumberFormat="1" applyFont="1" applyFill="1" applyBorder="1" applyAlignment="1" applyProtection="1">
      <alignment vertical="center"/>
    </xf>
    <xf numFmtId="166" fontId="34" fillId="0" borderId="7" xfId="0" applyNumberFormat="1" applyFont="1" applyFill="1" applyBorder="1" applyAlignment="1" applyProtection="1">
      <alignment vertical="center"/>
    </xf>
    <xf numFmtId="0" fontId="37" fillId="0" borderId="0" xfId="0" applyFont="1" applyFill="1" applyBorder="1" applyAlignment="1" applyProtection="1">
      <alignment vertical="center"/>
    </xf>
    <xf numFmtId="166" fontId="37" fillId="0" borderId="0" xfId="0" applyNumberFormat="1" applyFont="1" applyFill="1" applyBorder="1" applyAlignment="1" applyProtection="1">
      <alignment vertical="center"/>
    </xf>
    <xf numFmtId="0" fontId="36" fillId="10" borderId="8" xfId="0" applyFont="1" applyFill="1" applyBorder="1" applyAlignment="1" applyProtection="1">
      <alignment vertical="center"/>
    </xf>
    <xf numFmtId="0" fontId="35" fillId="10" borderId="8" xfId="0" applyFont="1" applyFill="1" applyBorder="1" applyAlignment="1" applyProtection="1">
      <alignment vertical="center"/>
    </xf>
    <xf numFmtId="10" fontId="4" fillId="10" borderId="8" xfId="17" applyNumberFormat="1" applyFont="1" applyFill="1" applyBorder="1" applyAlignment="1" applyProtection="1">
      <alignment horizontal="right" vertical="center"/>
    </xf>
    <xf numFmtId="165" fontId="6" fillId="0" borderId="0" xfId="8" applyFont="1" applyFill="1" applyBorder="1" applyAlignment="1" applyProtection="1">
      <alignment horizontal="left" vertical="center"/>
    </xf>
    <xf numFmtId="166" fontId="38" fillId="0" borderId="0" xfId="8" applyNumberFormat="1" applyFont="1" applyFill="1" applyBorder="1" applyAlignment="1" applyProtection="1">
      <alignment horizontal="right" vertical="center"/>
    </xf>
    <xf numFmtId="166" fontId="38" fillId="0" borderId="7" xfId="8" applyNumberFormat="1" applyFont="1" applyFill="1" applyBorder="1" applyAlignment="1" applyProtection="1">
      <alignment horizontal="right" vertical="center"/>
    </xf>
    <xf numFmtId="166" fontId="37" fillId="0" borderId="7" xfId="0" applyNumberFormat="1" applyFont="1" applyFill="1" applyBorder="1" applyAlignment="1" applyProtection="1">
      <alignment vertical="center"/>
    </xf>
    <xf numFmtId="166" fontId="35" fillId="0" borderId="0" xfId="0" applyNumberFormat="1" applyFont="1" applyFill="1" applyBorder="1" applyAlignment="1" applyProtection="1">
      <alignment vertical="center"/>
    </xf>
    <xf numFmtId="10" fontId="4" fillId="10" borderId="11" xfId="17" applyNumberFormat="1" applyFont="1" applyFill="1" applyBorder="1" applyAlignment="1" applyProtection="1">
      <alignment horizontal="right" vertical="center"/>
    </xf>
    <xf numFmtId="0" fontId="36" fillId="9" borderId="3" xfId="0" applyFont="1" applyFill="1" applyBorder="1" applyAlignment="1" applyProtection="1">
      <alignment horizontal="center" vertical="center"/>
    </xf>
    <xf numFmtId="0" fontId="34" fillId="0" borderId="12" xfId="0" applyFont="1" applyFill="1" applyBorder="1" applyAlignment="1" applyProtection="1">
      <alignment vertical="center"/>
    </xf>
    <xf numFmtId="0" fontId="34" fillId="0" borderId="13" xfId="0" applyFont="1" applyFill="1" applyBorder="1" applyAlignment="1" applyProtection="1">
      <alignment vertical="center"/>
    </xf>
    <xf numFmtId="0" fontId="34" fillId="0" borderId="2" xfId="0" applyFont="1" applyFill="1" applyBorder="1" applyAlignment="1" applyProtection="1">
      <alignment vertical="center"/>
    </xf>
    <xf numFmtId="167" fontId="4" fillId="0" borderId="3" xfId="17" applyNumberFormat="1"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25" fillId="6" borderId="3" xfId="0" applyFont="1" applyFill="1" applyBorder="1" applyAlignment="1" applyProtection="1">
      <alignment horizontal="center" vertical="center"/>
    </xf>
    <xf numFmtId="0" fontId="25" fillId="6" borderId="3" xfId="0" applyFont="1" applyFill="1" applyBorder="1" applyAlignment="1" applyProtection="1">
      <alignment horizontal="center" vertical="center"/>
    </xf>
    <xf numFmtId="0" fontId="25" fillId="6" borderId="3" xfId="0" applyFont="1" applyFill="1" applyBorder="1" applyAlignment="1" applyProtection="1">
      <alignment horizontal="center" vertical="center"/>
    </xf>
    <xf numFmtId="0" fontId="25" fillId="6" borderId="3" xfId="0" applyFont="1" applyFill="1" applyBorder="1" applyAlignment="1" applyProtection="1">
      <alignment horizontal="center" vertical="center"/>
    </xf>
    <xf numFmtId="0" fontId="25" fillId="6" borderId="3" xfId="0" applyFont="1" applyFill="1" applyBorder="1" applyAlignment="1" applyProtection="1">
      <alignment horizontal="center" vertical="center"/>
    </xf>
    <xf numFmtId="0" fontId="19" fillId="0" borderId="0" xfId="0" applyFont="1" applyFill="1" applyBorder="1" applyAlignment="1" applyProtection="1">
      <alignment vertical="center"/>
    </xf>
    <xf numFmtId="0" fontId="19" fillId="0" borderId="0" xfId="0" applyFont="1" applyAlignment="1" applyProtection="1">
      <alignment vertical="center"/>
    </xf>
    <xf numFmtId="0" fontId="19" fillId="0" borderId="0" xfId="10" applyFont="1" applyAlignment="1" applyProtection="1">
      <alignment vertical="center"/>
    </xf>
    <xf numFmtId="167" fontId="4" fillId="0" borderId="3" xfId="17" applyNumberFormat="1" applyFont="1" applyBorder="1" applyAlignment="1" applyProtection="1">
      <alignment horizontal="center" vertical="center"/>
    </xf>
    <xf numFmtId="0" fontId="25" fillId="6" borderId="3" xfId="0" applyFont="1" applyFill="1" applyBorder="1" applyAlignment="1" applyProtection="1">
      <alignment horizontal="center" vertical="center"/>
    </xf>
    <xf numFmtId="167" fontId="4" fillId="0" borderId="3" xfId="17" applyNumberFormat="1" applyFont="1" applyBorder="1" applyAlignment="1" applyProtection="1">
      <alignment horizontal="center" vertical="center"/>
    </xf>
    <xf numFmtId="0" fontId="25" fillId="6" borderId="3" xfId="0" applyFont="1" applyFill="1" applyBorder="1" applyAlignment="1" applyProtection="1">
      <alignment horizontal="center" vertical="center"/>
    </xf>
    <xf numFmtId="167" fontId="4" fillId="0" borderId="3" xfId="17" applyNumberFormat="1" applyFont="1" applyBorder="1" applyAlignment="1" applyProtection="1">
      <alignment horizontal="center" vertical="center"/>
    </xf>
    <xf numFmtId="0" fontId="25" fillId="6" borderId="3" xfId="0" applyFont="1" applyFill="1" applyBorder="1" applyAlignment="1" applyProtection="1">
      <alignment horizontal="center" vertical="center"/>
    </xf>
    <xf numFmtId="167" fontId="4" fillId="0" borderId="3" xfId="17" applyNumberFormat="1" applyFont="1" applyBorder="1" applyAlignment="1" applyProtection="1">
      <alignment horizontal="center" vertical="center"/>
    </xf>
    <xf numFmtId="0" fontId="25" fillId="6" borderId="3" xfId="0" applyFont="1" applyFill="1" applyBorder="1" applyAlignment="1" applyProtection="1">
      <alignment horizontal="center" vertical="center"/>
    </xf>
    <xf numFmtId="167" fontId="4" fillId="0" borderId="3" xfId="17" applyNumberFormat="1" applyFont="1" applyBorder="1" applyAlignment="1" applyProtection="1">
      <alignment horizontal="center" vertical="center"/>
    </xf>
    <xf numFmtId="0" fontId="25" fillId="6" borderId="3" xfId="0" applyFont="1" applyFill="1" applyBorder="1" applyAlignment="1" applyProtection="1">
      <alignment horizontal="center" vertical="center"/>
    </xf>
    <xf numFmtId="167" fontId="4" fillId="0" borderId="3" xfId="17" applyNumberFormat="1" applyFont="1" applyBorder="1" applyAlignment="1" applyProtection="1">
      <alignment horizontal="center" vertical="center"/>
    </xf>
    <xf numFmtId="0" fontId="25" fillId="6" borderId="3" xfId="0" applyFont="1" applyFill="1" applyBorder="1" applyAlignment="1" applyProtection="1">
      <alignment horizontal="center" vertical="center"/>
    </xf>
    <xf numFmtId="167" fontId="4" fillId="0" borderId="3" xfId="17" applyNumberFormat="1" applyFont="1" applyBorder="1" applyAlignment="1" applyProtection="1">
      <alignment horizontal="center" vertical="center"/>
    </xf>
    <xf numFmtId="0" fontId="25" fillId="6" borderId="3" xfId="0" applyFont="1" applyFill="1" applyBorder="1" applyAlignment="1" applyProtection="1">
      <alignment horizontal="center" vertical="center"/>
    </xf>
    <xf numFmtId="167" fontId="4" fillId="0" borderId="3" xfId="17" applyNumberFormat="1" applyFont="1" applyBorder="1" applyAlignment="1" applyProtection="1">
      <alignment horizontal="center" vertical="center"/>
    </xf>
    <xf numFmtId="0" fontId="25" fillId="6" borderId="3" xfId="0" applyFont="1" applyFill="1" applyBorder="1" applyAlignment="1" applyProtection="1">
      <alignment horizontal="center" vertical="center"/>
    </xf>
    <xf numFmtId="167" fontId="4" fillId="0" borderId="3" xfId="17" applyNumberFormat="1" applyFont="1" applyBorder="1" applyAlignment="1" applyProtection="1">
      <alignment horizontal="center" vertical="center"/>
    </xf>
    <xf numFmtId="0" fontId="25" fillId="6" borderId="3" xfId="0" applyFont="1" applyFill="1" applyBorder="1" applyAlignment="1" applyProtection="1">
      <alignment horizontal="center" vertical="center"/>
    </xf>
    <xf numFmtId="167" fontId="4" fillId="0" borderId="3" xfId="17" applyNumberFormat="1" applyFont="1" applyBorder="1" applyAlignment="1" applyProtection="1">
      <alignment horizontal="center" vertical="center"/>
    </xf>
    <xf numFmtId="0" fontId="25" fillId="6" borderId="3" xfId="0" applyFont="1" applyFill="1" applyBorder="1" applyAlignment="1" applyProtection="1">
      <alignment horizontal="center" vertical="center"/>
    </xf>
    <xf numFmtId="0" fontId="25" fillId="6" borderId="3" xfId="0" applyFont="1" applyFill="1" applyBorder="1" applyAlignment="1" applyProtection="1">
      <alignment horizontal="center" vertical="center"/>
    </xf>
    <xf numFmtId="0" fontId="25" fillId="6" borderId="3" xfId="0" applyFont="1" applyFill="1" applyBorder="1" applyAlignment="1" applyProtection="1">
      <alignment horizontal="center" vertical="center"/>
    </xf>
    <xf numFmtId="165" fontId="6" fillId="0" borderId="0" xfId="8" applyFont="1" applyFill="1" applyAlignment="1" applyProtection="1">
      <alignment horizontal="left" vertical="center"/>
    </xf>
    <xf numFmtId="165" fontId="7" fillId="0" borderId="0" xfId="8" applyNumberFormat="1" applyFont="1" applyFill="1" applyBorder="1" applyAlignment="1" applyProtection="1">
      <alignment horizontal="left" vertical="center"/>
    </xf>
    <xf numFmtId="165" fontId="6" fillId="0" borderId="9" xfId="8" applyFont="1" applyFill="1" applyBorder="1" applyAlignment="1" applyProtection="1">
      <alignment horizontal="left" vertical="center"/>
    </xf>
    <xf numFmtId="165" fontId="4" fillId="0" borderId="0" xfId="8" applyFont="1" applyAlignment="1" applyProtection="1">
      <alignment horizontal="left" vertical="center"/>
    </xf>
    <xf numFmtId="165" fontId="5" fillId="0" borderId="0" xfId="8" applyFont="1" applyAlignment="1" applyProtection="1">
      <alignment vertical="center"/>
    </xf>
    <xf numFmtId="166" fontId="27" fillId="0" borderId="0" xfId="8" applyNumberFormat="1" applyFont="1" applyFill="1" applyBorder="1" applyAlignment="1" applyProtection="1">
      <alignment horizontal="right" vertical="center"/>
    </xf>
    <xf numFmtId="165" fontId="4" fillId="0" borderId="0" xfId="8" applyFont="1" applyAlignment="1" applyProtection="1">
      <alignment vertical="center"/>
    </xf>
    <xf numFmtId="165" fontId="5" fillId="0" borderId="0" xfId="8" applyFont="1" applyAlignment="1" applyProtection="1">
      <alignment horizontal="left" vertical="center"/>
    </xf>
    <xf numFmtId="166" fontId="5" fillId="0" borderId="0" xfId="8" applyNumberFormat="1" applyFont="1" applyAlignment="1" applyProtection="1">
      <alignment horizontal="right" vertical="center"/>
    </xf>
    <xf numFmtId="167" fontId="4" fillId="0" borderId="0" xfId="17" applyNumberFormat="1" applyFont="1" applyBorder="1" applyAlignment="1" applyProtection="1">
      <alignment horizontal="right" vertical="center"/>
    </xf>
    <xf numFmtId="167" fontId="4" fillId="0" borderId="3" xfId="17" applyNumberFormat="1" applyFont="1" applyBorder="1" applyAlignment="1" applyProtection="1">
      <alignment horizontal="center" vertical="center"/>
    </xf>
    <xf numFmtId="10" fontId="4" fillId="7" borderId="8" xfId="17" applyNumberFormat="1" applyFont="1" applyFill="1" applyBorder="1" applyAlignment="1" applyProtection="1">
      <alignment horizontal="right" vertical="center"/>
    </xf>
    <xf numFmtId="10" fontId="4" fillId="7" borderId="11" xfId="17" applyNumberFormat="1" applyFont="1" applyFill="1" applyBorder="1" applyAlignment="1" applyProtection="1">
      <alignment horizontal="right" vertical="center"/>
    </xf>
    <xf numFmtId="165" fontId="5" fillId="0" borderId="0" xfId="8" applyFont="1" applyFill="1" applyBorder="1" applyAlignment="1" applyProtection="1">
      <alignment horizontal="left" vertical="center"/>
    </xf>
    <xf numFmtId="166" fontId="27" fillId="0" borderId="7" xfId="8" applyNumberFormat="1" applyFont="1" applyFill="1" applyBorder="1" applyAlignment="1" applyProtection="1">
      <alignment horizontal="right" vertical="center"/>
    </xf>
    <xf numFmtId="165" fontId="6" fillId="0" borderId="10" xfId="8" applyFont="1" applyFill="1" applyBorder="1" applyAlignment="1" applyProtection="1">
      <alignment vertical="center"/>
    </xf>
    <xf numFmtId="167" fontId="4" fillId="0" borderId="3" xfId="17" applyNumberFormat="1" applyFont="1" applyBorder="1" applyAlignment="1" applyProtection="1">
      <alignment horizontal="center" vertical="center"/>
    </xf>
    <xf numFmtId="0" fontId="25" fillId="6" borderId="3" xfId="0" applyFont="1" applyFill="1" applyBorder="1" applyAlignment="1" applyProtection="1">
      <alignment horizontal="center" vertical="center"/>
    </xf>
    <xf numFmtId="0" fontId="43" fillId="8" borderId="0" xfId="9" applyFont="1" applyFill="1" applyBorder="1" applyAlignment="1">
      <alignment horizontal="left" vertical="center"/>
    </xf>
    <xf numFmtId="0" fontId="44" fillId="8" borderId="0" xfId="9" applyFont="1" applyFill="1" applyBorder="1" applyAlignment="1">
      <alignment vertical="center"/>
    </xf>
    <xf numFmtId="0" fontId="45" fillId="8" borderId="14" xfId="10" applyFont="1" applyFill="1" applyBorder="1" applyAlignment="1"/>
    <xf numFmtId="0" fontId="44" fillId="8" borderId="0" xfId="9" applyFont="1" applyFill="1" applyBorder="1" applyAlignment="1">
      <alignment horizontal="right" vertical="center"/>
    </xf>
    <xf numFmtId="0" fontId="44" fillId="8" borderId="0" xfId="9" applyFont="1" applyFill="1" applyBorder="1" applyAlignment="1">
      <alignment horizontal="center" vertical="center"/>
    </xf>
    <xf numFmtId="167" fontId="44" fillId="8" borderId="0" xfId="21" applyNumberFormat="1" applyFont="1" applyFill="1" applyBorder="1" applyAlignment="1">
      <alignment vertical="center"/>
    </xf>
    <xf numFmtId="0" fontId="21" fillId="8" borderId="0" xfId="10" applyFont="1" applyFill="1" applyBorder="1" applyAlignment="1">
      <alignment vertical="center"/>
    </xf>
    <xf numFmtId="0" fontId="46" fillId="6" borderId="15" xfId="9" applyFont="1" applyFill="1" applyBorder="1" applyAlignment="1">
      <alignment horizontal="center" vertical="center"/>
    </xf>
    <xf numFmtId="0" fontId="46" fillId="6" borderId="15" xfId="22" applyFont="1" applyFill="1" applyBorder="1" applyAlignment="1" applyProtection="1">
      <alignment horizontal="center" vertical="center" wrapText="1"/>
    </xf>
    <xf numFmtId="0" fontId="47" fillId="6" borderId="16" xfId="22" applyFont="1" applyFill="1" applyBorder="1" applyAlignment="1" applyProtection="1">
      <alignment horizontal="center" vertical="center" wrapText="1"/>
    </xf>
    <xf numFmtId="0" fontId="46" fillId="6" borderId="16" xfId="22" applyFont="1" applyFill="1" applyBorder="1" applyAlignment="1" applyProtection="1">
      <alignment horizontal="center" vertical="center" wrapText="1"/>
    </xf>
    <xf numFmtId="0" fontId="47" fillId="7" borderId="14" xfId="9" applyFont="1" applyFill="1" applyBorder="1" applyAlignment="1">
      <alignment horizontal="center" vertical="center"/>
    </xf>
    <xf numFmtId="0" fontId="47" fillId="7" borderId="17" xfId="9" applyFont="1" applyFill="1" applyBorder="1" applyAlignment="1">
      <alignment horizontal="left" vertical="center"/>
    </xf>
    <xf numFmtId="167" fontId="44" fillId="7" borderId="17" xfId="21" applyNumberFormat="1" applyFont="1" applyFill="1" applyBorder="1" applyAlignment="1">
      <alignment horizontal="right" vertical="center"/>
    </xf>
    <xf numFmtId="0" fontId="47" fillId="8" borderId="18" xfId="9" applyFont="1" applyFill="1" applyBorder="1" applyAlignment="1">
      <alignment horizontal="center" vertical="center"/>
    </xf>
    <xf numFmtId="0" fontId="47" fillId="8" borderId="19" xfId="9" applyFont="1" applyFill="1" applyBorder="1" applyAlignment="1">
      <alignment horizontal="left" vertical="center"/>
    </xf>
    <xf numFmtId="167" fontId="44" fillId="8" borderId="19" xfId="21" applyNumberFormat="1" applyFont="1" applyFill="1" applyBorder="1" applyAlignment="1">
      <alignment horizontal="right" vertical="center"/>
    </xf>
    <xf numFmtId="0" fontId="47" fillId="8" borderId="20" xfId="9" applyFont="1" applyFill="1" applyBorder="1" applyAlignment="1">
      <alignment horizontal="center" vertical="center"/>
    </xf>
    <xf numFmtId="0" fontId="47" fillId="8" borderId="21" xfId="9" applyFont="1" applyFill="1" applyBorder="1" applyAlignment="1">
      <alignment horizontal="left" vertical="center"/>
    </xf>
    <xf numFmtId="167" fontId="44" fillId="8" borderId="21" xfId="21" applyNumberFormat="1" applyFont="1" applyFill="1" applyBorder="1" applyAlignment="1">
      <alignment horizontal="right" vertical="center"/>
    </xf>
    <xf numFmtId="0" fontId="47" fillId="8" borderId="23" xfId="9" applyFont="1" applyFill="1" applyBorder="1" applyAlignment="1">
      <alignment horizontal="center" vertical="center"/>
    </xf>
    <xf numFmtId="0" fontId="47" fillId="8" borderId="24" xfId="9" applyFont="1" applyFill="1" applyBorder="1" applyAlignment="1">
      <alignment horizontal="left" vertical="center"/>
    </xf>
    <xf numFmtId="167" fontId="44" fillId="8" borderId="24" xfId="21" applyNumberFormat="1" applyFont="1" applyFill="1" applyBorder="1" applyAlignment="1">
      <alignment horizontal="right" vertical="center"/>
    </xf>
    <xf numFmtId="0" fontId="21" fillId="8" borderId="0" xfId="10" applyFill="1"/>
    <xf numFmtId="0" fontId="43" fillId="0" borderId="0" xfId="9" applyFont="1" applyFill="1" applyBorder="1" applyAlignment="1">
      <alignment horizontal="left" vertical="center"/>
    </xf>
    <xf numFmtId="167" fontId="44" fillId="8" borderId="26" xfId="21" applyNumberFormat="1" applyFont="1" applyFill="1" applyBorder="1" applyAlignment="1">
      <alignment horizontal="right" vertical="center"/>
    </xf>
    <xf numFmtId="167" fontId="44" fillId="8" borderId="27" xfId="21" applyNumberFormat="1" applyFont="1" applyFill="1" applyBorder="1" applyAlignment="1">
      <alignment horizontal="right" vertical="center"/>
    </xf>
    <xf numFmtId="167" fontId="44" fillId="8" borderId="22" xfId="21" applyNumberFormat="1" applyFont="1" applyFill="1" applyBorder="1" applyAlignment="1">
      <alignment horizontal="right" vertical="center"/>
    </xf>
    <xf numFmtId="167" fontId="44" fillId="8" borderId="25" xfId="21" applyNumberFormat="1" applyFont="1" applyFill="1" applyBorder="1" applyAlignment="1">
      <alignment horizontal="right" vertical="center"/>
    </xf>
    <xf numFmtId="167" fontId="4" fillId="0" borderId="3" xfId="17" applyNumberFormat="1" applyFont="1" applyBorder="1" applyAlignment="1" applyProtection="1">
      <alignment horizontal="center" vertical="center"/>
    </xf>
    <xf numFmtId="0" fontId="25" fillId="6" borderId="3" xfId="0" applyFont="1" applyFill="1" applyBorder="1" applyAlignment="1" applyProtection="1">
      <alignment horizontal="center" vertical="center"/>
    </xf>
    <xf numFmtId="167" fontId="4" fillId="0" borderId="3" xfId="17" applyNumberFormat="1" applyFont="1" applyBorder="1" applyAlignment="1" applyProtection="1">
      <alignment horizontal="center" vertical="center"/>
    </xf>
    <xf numFmtId="0" fontId="25" fillId="6" borderId="3" xfId="0" applyFont="1" applyFill="1" applyBorder="1" applyAlignment="1" applyProtection="1">
      <alignment horizontal="center" vertical="center"/>
    </xf>
    <xf numFmtId="167" fontId="4" fillId="0" borderId="3" xfId="17" applyNumberFormat="1" applyFont="1" applyBorder="1" applyAlignment="1" applyProtection="1">
      <alignment horizontal="center" vertical="center"/>
    </xf>
    <xf numFmtId="0" fontId="25" fillId="6" borderId="3" xfId="0" applyFont="1" applyFill="1" applyBorder="1" applyAlignment="1" applyProtection="1">
      <alignment horizontal="center" vertical="center"/>
    </xf>
    <xf numFmtId="0" fontId="47" fillId="13" borderId="16" xfId="22" applyFont="1" applyFill="1" applyBorder="1" applyAlignment="1" applyProtection="1">
      <alignment horizontal="center" vertical="center" wrapText="1"/>
    </xf>
    <xf numFmtId="167" fontId="44" fillId="13" borderId="17" xfId="21" applyNumberFormat="1" applyFont="1" applyFill="1" applyBorder="1" applyAlignment="1">
      <alignment horizontal="right" vertical="center"/>
    </xf>
    <xf numFmtId="167" fontId="44" fillId="13" borderId="19" xfId="21" applyNumberFormat="1" applyFont="1" applyFill="1" applyBorder="1" applyAlignment="1">
      <alignment horizontal="right" vertical="center"/>
    </xf>
    <xf numFmtId="167" fontId="44" fillId="13" borderId="21" xfId="21" applyNumberFormat="1" applyFont="1" applyFill="1" applyBorder="1" applyAlignment="1">
      <alignment horizontal="right" vertical="center"/>
    </xf>
    <xf numFmtId="167" fontId="44" fillId="13" borderId="24" xfId="21" applyNumberFormat="1" applyFont="1" applyFill="1" applyBorder="1" applyAlignment="1">
      <alignment horizontal="right" vertical="center"/>
    </xf>
    <xf numFmtId="167" fontId="44" fillId="13" borderId="26" xfId="21" applyNumberFormat="1" applyFont="1" applyFill="1" applyBorder="1" applyAlignment="1">
      <alignment horizontal="right" vertical="center"/>
    </xf>
    <xf numFmtId="167" fontId="44" fillId="13" borderId="22" xfId="21" applyNumberFormat="1" applyFont="1" applyFill="1" applyBorder="1" applyAlignment="1">
      <alignment horizontal="right" vertical="center"/>
    </xf>
    <xf numFmtId="167" fontId="44" fillId="13" borderId="25" xfId="21" applyNumberFormat="1" applyFont="1" applyFill="1" applyBorder="1" applyAlignment="1">
      <alignment horizontal="right" vertical="center"/>
    </xf>
    <xf numFmtId="0" fontId="47" fillId="7" borderId="20" xfId="9" applyFont="1" applyFill="1" applyBorder="1" applyAlignment="1">
      <alignment horizontal="center" vertical="center"/>
    </xf>
    <xf numFmtId="0" fontId="47" fillId="7" borderId="21" xfId="9" applyFont="1" applyFill="1" applyBorder="1" applyAlignment="1">
      <alignment horizontal="left" vertical="center"/>
    </xf>
    <xf numFmtId="167" fontId="44" fillId="7" borderId="21" xfId="21" applyNumberFormat="1" applyFont="1" applyFill="1" applyBorder="1" applyAlignment="1">
      <alignment horizontal="right" vertical="center"/>
    </xf>
    <xf numFmtId="167" fontId="44" fillId="8" borderId="0" xfId="9" applyNumberFormat="1" applyFont="1" applyFill="1" applyBorder="1" applyAlignment="1">
      <alignment vertical="center"/>
    </xf>
    <xf numFmtId="0" fontId="47" fillId="6" borderId="0" xfId="22" applyFont="1" applyFill="1" applyBorder="1" applyAlignment="1" applyProtection="1">
      <alignment horizontal="center" vertical="center" wrapText="1"/>
    </xf>
    <xf numFmtId="167" fontId="44" fillId="7" borderId="0" xfId="21" applyNumberFormat="1" applyFont="1" applyFill="1" applyBorder="1" applyAlignment="1">
      <alignment horizontal="right" vertical="center"/>
    </xf>
    <xf numFmtId="0" fontId="30" fillId="8" borderId="0" xfId="0" applyFont="1" applyFill="1" applyBorder="1" applyAlignment="1">
      <alignment horizontal="center" vertical="center" wrapText="1"/>
    </xf>
    <xf numFmtId="0" fontId="39" fillId="8" borderId="0" xfId="0" applyFont="1" applyFill="1" applyBorder="1" applyAlignment="1">
      <alignment horizontal="center" vertical="center"/>
    </xf>
    <xf numFmtId="0" fontId="29" fillId="8" borderId="0" xfId="0" applyFont="1" applyFill="1" applyBorder="1" applyAlignment="1">
      <alignment horizontal="center" vertical="center"/>
    </xf>
    <xf numFmtId="0" fontId="40" fillId="8" borderId="0" xfId="6" applyFont="1" applyFill="1" applyBorder="1" applyAlignment="1">
      <alignment horizontal="center" vertical="center"/>
    </xf>
    <xf numFmtId="0" fontId="30" fillId="8" borderId="0" xfId="0" applyFont="1" applyFill="1" applyBorder="1" applyAlignment="1">
      <alignment horizontal="center" vertical="center"/>
    </xf>
    <xf numFmtId="0" fontId="30" fillId="11" borderId="0" xfId="0" applyFont="1" applyFill="1" applyBorder="1" applyAlignment="1">
      <alignment horizontal="left" vertical="center" wrapText="1"/>
    </xf>
    <xf numFmtId="0" fontId="30" fillId="8" borderId="0" xfId="0" applyFont="1" applyFill="1" applyBorder="1" applyAlignment="1">
      <alignment horizontal="left" vertical="center" wrapText="1"/>
    </xf>
    <xf numFmtId="49" fontId="10" fillId="12" borderId="0" xfId="0" applyNumberFormat="1" applyFont="1" applyFill="1" applyBorder="1" applyAlignment="1">
      <alignment horizontal="left" vertical="center" wrapText="1" readingOrder="1"/>
    </xf>
    <xf numFmtId="49" fontId="30" fillId="12" borderId="0" xfId="0" applyNumberFormat="1" applyFont="1" applyFill="1" applyBorder="1" applyAlignment="1">
      <alignment horizontal="left" vertical="center" wrapText="1" readingOrder="1"/>
    </xf>
    <xf numFmtId="0" fontId="41" fillId="8" borderId="0" xfId="7" applyFont="1" applyFill="1" applyBorder="1" applyAlignment="1">
      <alignment horizontal="center" vertical="center"/>
    </xf>
    <xf numFmtId="165" fontId="2" fillId="0" borderId="0" xfId="8" applyNumberFormat="1" applyFont="1" applyFill="1" applyBorder="1" applyAlignment="1" applyProtection="1">
      <alignment horizontal="center" vertical="center"/>
    </xf>
    <xf numFmtId="167" fontId="4" fillId="0" borderId="3" xfId="17" applyNumberFormat="1" applyFont="1" applyBorder="1" applyAlignment="1" applyProtection="1">
      <alignment horizontal="center" vertical="center"/>
    </xf>
    <xf numFmtId="0" fontId="25" fillId="6" borderId="3" xfId="0" applyFont="1" applyFill="1" applyBorder="1" applyAlignment="1" applyProtection="1">
      <alignment horizontal="center" vertical="center"/>
    </xf>
    <xf numFmtId="167" fontId="4" fillId="0" borderId="3" xfId="17" applyNumberFormat="1" applyFont="1" applyFill="1" applyBorder="1" applyAlignment="1" applyProtection="1">
      <alignment horizontal="center" vertical="center"/>
    </xf>
    <xf numFmtId="0" fontId="36" fillId="9" borderId="3" xfId="0" applyFont="1" applyFill="1" applyBorder="1" applyAlignment="1" applyProtection="1">
      <alignment horizontal="center" vertical="center"/>
    </xf>
  </cellXfs>
  <cellStyles count="23">
    <cellStyle name="5x indented GHG Textfiels" xfId="1"/>
    <cellStyle name="Bold GHG Numbers (0.00)" xfId="2"/>
    <cellStyle name="Comma 2" xfId="3"/>
    <cellStyle name="Comma 3" xfId="20"/>
    <cellStyle name="Cover" xfId="4"/>
    <cellStyle name="Headline" xfId="5"/>
    <cellStyle name="Hyperlink" xfId="6" builtinId="8"/>
    <cellStyle name="Menu" xfId="7"/>
    <cellStyle name="Normal" xfId="0" builtinId="0"/>
    <cellStyle name="Normal 2" xfId="8"/>
    <cellStyle name="Normal 2 2" xfId="9"/>
    <cellStyle name="Normal 3" xfId="10"/>
    <cellStyle name="Normal GHG Numbers (0.00)" xfId="11"/>
    <cellStyle name="Normal GHG whole table" xfId="12"/>
    <cellStyle name="Normal GHG-Shade" xfId="13"/>
    <cellStyle name="Normal_RE targets on Final FX" xfId="22"/>
    <cellStyle name="Normale 2 2" xfId="14"/>
    <cellStyle name="Normale 3" xfId="15"/>
    <cellStyle name="Pattern" xfId="16"/>
    <cellStyle name="Percent 2" xfId="17"/>
    <cellStyle name="Percent 3" xfId="21"/>
    <cellStyle name="Standard_FI00EU01" xfId="18"/>
    <cellStyle name="Year" xfId="19"/>
  </cellStyles>
  <dxfs count="0"/>
  <tableStyles count="0" defaultTableStyle="TableStyleMedium2" defaultPivotStyle="PivotStyleLight16"/>
  <colors>
    <mruColors>
      <color rgb="FFF3864F"/>
      <color rgb="FFB8BA00"/>
      <color rgb="FF35B7BC"/>
      <color rgb="FF038897"/>
      <color rgb="FF1796D3"/>
      <color rgb="FF002248"/>
      <color rgb="FFFCB919"/>
      <color rgb="FFF98800"/>
      <color rgb="FFD83C41"/>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image" Target="../media/image2.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Lato" panose="020F0502020204030203" pitchFamily="34" charset="0"/>
                <a:ea typeface="+mn-ea"/>
                <a:cs typeface="+mn-cs"/>
              </a:defRPr>
            </a:pPr>
            <a:r>
              <a:rPr lang="en-US" b="1"/>
              <a:t>Share of energy from renewable sources in the EU Member States</a:t>
            </a:r>
          </a:p>
          <a:p>
            <a:pPr algn="l">
              <a:defRPr sz="1400" b="0" i="0" u="none" strike="noStrike" kern="1200" spc="0" baseline="0">
                <a:solidFill>
                  <a:schemeClr val="tx1">
                    <a:lumMod val="65000"/>
                    <a:lumOff val="35000"/>
                  </a:schemeClr>
                </a:solidFill>
                <a:latin typeface="Lato" panose="020F0502020204030203" pitchFamily="34" charset="0"/>
                <a:ea typeface="+mn-ea"/>
                <a:cs typeface="+mn-cs"/>
              </a:defRPr>
            </a:pPr>
            <a:r>
              <a:rPr lang="en-US" sz="1100"/>
              <a:t>(% of gross final energy consumption)</a:t>
            </a:r>
          </a:p>
        </c:rich>
      </c:tx>
      <c:layout>
        <c:manualLayout>
          <c:xMode val="edge"/>
          <c:yMode val="edge"/>
          <c:x val="7.9048499867036704E-3"/>
          <c:y val="1.0680124183774699E-2"/>
        </c:manualLayout>
      </c:layout>
      <c:overlay val="0"/>
      <c:spPr>
        <a:noFill/>
        <a:ln>
          <a:noFill/>
        </a:ln>
        <a:effectLst/>
      </c:spPr>
    </c:title>
    <c:autoTitleDeleted val="0"/>
    <c:plotArea>
      <c:layout>
        <c:manualLayout>
          <c:layoutTarget val="inner"/>
          <c:xMode val="edge"/>
          <c:yMode val="edge"/>
          <c:x val="1.9338870867423801E-2"/>
          <c:y val="0.13221993739512999"/>
          <c:w val="0.94764883213015705"/>
          <c:h val="0.806173406112353"/>
        </c:manualLayout>
      </c:layout>
      <c:scatterChart>
        <c:scatterStyle val="lineMarker"/>
        <c:varyColors val="0"/>
        <c:ser>
          <c:idx val="0"/>
          <c:order val="0"/>
          <c:tx>
            <c:strRef>
              <c:f>'SUMMARY (2)'!$D$2</c:f>
              <c:strCache>
                <c:ptCount val="1"/>
                <c:pt idx="0">
                  <c:v>2004</c:v>
                </c:pt>
              </c:strCache>
            </c:strRef>
          </c:tx>
          <c:spPr>
            <a:ln w="47625" cap="rnd">
              <a:noFill/>
              <a:round/>
            </a:ln>
            <a:effectLst/>
          </c:spPr>
          <c:marker>
            <c:symbol val="circle"/>
            <c:size val="5"/>
            <c:spPr>
              <a:solidFill>
                <a:srgbClr val="038897"/>
              </a:solidFill>
              <a:ln w="9525">
                <a:noFill/>
              </a:ln>
              <a:effectLst/>
            </c:spPr>
          </c:marker>
          <c:dLbls>
            <c:dLbl>
              <c:idx val="0"/>
              <c:layout/>
              <c:tx>
                <c:rich>
                  <a:bodyPr/>
                  <a:lstStyle/>
                  <a:p>
                    <a:fld id="{CCF92CD6-0C87-49FA-9A55-B4DDC18F7D4A}"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tx>
                <c:rich>
                  <a:bodyPr/>
                  <a:lstStyle/>
                  <a:p>
                    <a:fld id="{409EABBD-8486-49ED-A9D2-E800FDC2004B}"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F76356A8-E284-42D4-8536-05C5D9066DF6}"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70525CD7-AE17-4B96-BA15-3D2EDD1EC52E}"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fld id="{4C7C5906-F049-4414-95C1-62F182265C5C}"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5"/>
              <c:layout/>
              <c:tx>
                <c:rich>
                  <a:bodyPr/>
                  <a:lstStyle/>
                  <a:p>
                    <a:fld id="{151B2D75-7A7C-4CE9-BD62-B4743EDA8908}"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manualLayout>
                  <c:x val="-0.12409394898220399"/>
                  <c:y val="0"/>
                </c:manualLayout>
              </c:layout>
              <c:tx>
                <c:rich>
                  <a:bodyPr/>
                  <a:lstStyle/>
                  <a:p>
                    <a:fld id="{F734DC99-05FF-4EEC-B06D-73A193F6AC7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7"/>
              <c:layout/>
              <c:tx>
                <c:rich>
                  <a:bodyPr/>
                  <a:lstStyle/>
                  <a:p>
                    <a:fld id="{2872C781-5ED8-4A1B-B36F-F0989EDD7A27}"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8"/>
              <c:layout/>
              <c:tx>
                <c:rich>
                  <a:bodyPr/>
                  <a:lstStyle/>
                  <a:p>
                    <a:fld id="{96410F5F-002A-4917-82DE-4392FA97834A}"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layout/>
              <c:tx>
                <c:rich>
                  <a:bodyPr/>
                  <a:lstStyle/>
                  <a:p>
                    <a:fld id="{2523C35F-E8F8-425C-90F5-5F1A62E02400}"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0"/>
              <c:layout/>
              <c:tx>
                <c:rich>
                  <a:bodyPr/>
                  <a:lstStyle/>
                  <a:p>
                    <a:fld id="{1BE94579-52ED-4015-BDD8-749C00194C1D}"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1"/>
              <c:layout/>
              <c:tx>
                <c:rich>
                  <a:bodyPr/>
                  <a:lstStyle/>
                  <a:p>
                    <a:fld id="{A50E5D68-56E7-46B6-98ED-21E9CCE92888}"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2"/>
              <c:layout/>
              <c:tx>
                <c:rich>
                  <a:bodyPr/>
                  <a:lstStyle/>
                  <a:p>
                    <a:fld id="{65C1C14D-1E91-4E62-B31E-BC68D5D300DD}"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3"/>
              <c:layout/>
              <c:tx>
                <c:rich>
                  <a:bodyPr/>
                  <a:lstStyle/>
                  <a:p>
                    <a:fld id="{507D0115-C340-4A9D-9902-B22BB2077795}"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4"/>
              <c:layout/>
              <c:tx>
                <c:rich>
                  <a:bodyPr/>
                  <a:lstStyle/>
                  <a:p>
                    <a:fld id="{0C736F3E-7C2C-4200-9347-6853216B139B}"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5"/>
              <c:layout/>
              <c:tx>
                <c:rich>
                  <a:bodyPr/>
                  <a:lstStyle/>
                  <a:p>
                    <a:fld id="{2D879F0E-2506-4469-97F1-981B3C455CE9}"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6"/>
              <c:layout/>
              <c:tx>
                <c:rich>
                  <a:bodyPr/>
                  <a:lstStyle/>
                  <a:p>
                    <a:fld id="{A69F63E4-7B5E-4D6F-99FB-CEA3BA8AFC45}"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7"/>
              <c:layout/>
              <c:tx>
                <c:rich>
                  <a:bodyPr/>
                  <a:lstStyle/>
                  <a:p>
                    <a:fld id="{32115204-3231-42DE-980B-B86F5044160D}"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8"/>
              <c:layout/>
              <c:tx>
                <c:rich>
                  <a:bodyPr/>
                  <a:lstStyle/>
                  <a:p>
                    <a:fld id="{7B9D5101-4AD2-49A4-B8F7-23ACA35309F5}"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9"/>
              <c:layout/>
              <c:tx>
                <c:rich>
                  <a:bodyPr/>
                  <a:lstStyle/>
                  <a:p>
                    <a:fld id="{A2E2E1F6-77F9-469A-AA76-600D6F51B1CA}"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0"/>
              <c:layout/>
              <c:tx>
                <c:rich>
                  <a:bodyPr/>
                  <a:lstStyle/>
                  <a:p>
                    <a:fld id="{82E2EAE5-EA34-4884-B58B-CE2A9010542F}"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1"/>
              <c:layout/>
              <c:tx>
                <c:rich>
                  <a:bodyPr/>
                  <a:lstStyle/>
                  <a:p>
                    <a:fld id="{FF463D65-64FE-4A69-ABD9-1D63463ACC6F}"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2"/>
              <c:layout/>
              <c:tx>
                <c:rich>
                  <a:bodyPr/>
                  <a:lstStyle/>
                  <a:p>
                    <a:fld id="{C044835B-FD27-490A-9B24-768569665F5F}"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3"/>
              <c:layout/>
              <c:tx>
                <c:rich>
                  <a:bodyPr/>
                  <a:lstStyle/>
                  <a:p>
                    <a:fld id="{986816D0-9F6E-4A17-8521-052E8CF34730}"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4"/>
              <c:layout/>
              <c:tx>
                <c:rich>
                  <a:bodyPr/>
                  <a:lstStyle/>
                  <a:p>
                    <a:fld id="{194F57FC-E440-4BFD-82DA-C1C9E810FA9A}"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5"/>
              <c:layout/>
              <c:tx>
                <c:rich>
                  <a:bodyPr/>
                  <a:lstStyle/>
                  <a:p>
                    <a:fld id="{6C0E44C9-9942-4249-9665-FB1CA52A1348}"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6"/>
              <c:layout/>
              <c:tx>
                <c:rich>
                  <a:bodyPr/>
                  <a:lstStyle/>
                  <a:p>
                    <a:fld id="{660C5514-0766-4194-92B4-2291601D1109}"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7"/>
              <c:layout/>
              <c:tx>
                <c:rich>
                  <a:bodyPr/>
                  <a:lstStyle/>
                  <a:p>
                    <a:fld id="{506D7B9D-F2CF-45BB-94C3-12D403961F24}"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8"/>
              <c:layout/>
              <c:tx>
                <c:rich>
                  <a:bodyPr/>
                  <a:lstStyle/>
                  <a:p>
                    <a:fld id="{6E9FB99E-DAD6-41E1-AD81-4C4A48F9EA04}"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Lato" panose="020F0502020204030203" pitchFamily="34" charset="0"/>
                    <a:ea typeface="+mn-ea"/>
                    <a:cs typeface="+mn-cs"/>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'SUMMARY (2)'!$D$3:$D$31</c:f>
              <c:numCache>
                <c:formatCode>0.0%</c:formatCode>
                <c:ptCount val="29"/>
                <c:pt idx="0">
                  <c:v>8.4554769634881899E-2</c:v>
                </c:pt>
                <c:pt idx="1">
                  <c:v>0.38725259823307001</c:v>
                </c:pt>
                <c:pt idx="2">
                  <c:v>0.29224151913685381</c:v>
                </c:pt>
                <c:pt idx="3">
                  <c:v>0.32794250422645221</c:v>
                </c:pt>
                <c:pt idx="4">
                  <c:v>0.22555375524460305</c:v>
                </c:pt>
                <c:pt idx="5">
                  <c:v>0.14856280206682368</c:v>
                </c:pt>
                <c:pt idx="6">
                  <c:v>0.23501946418417763</c:v>
                </c:pt>
                <c:pt idx="7">
                  <c:v>0.18426526601488161</c:v>
                </c:pt>
                <c:pt idx="8">
                  <c:v>0.19229311002009755</c:v>
                </c:pt>
                <c:pt idx="9">
                  <c:v>0.17223013233455159</c:v>
                </c:pt>
                <c:pt idx="10">
                  <c:v>0.16339432625513875</c:v>
                </c:pt>
                <c:pt idx="11">
                  <c:v>0.16147086275645237</c:v>
                </c:pt>
                <c:pt idx="12">
                  <c:v>9.4483700261711392E-2</c:v>
                </c:pt>
                <c:pt idx="13">
                  <c:v>6.3159232243590074E-2</c:v>
                </c:pt>
                <c:pt idx="14">
                  <c:v>8.3493952783387879E-2</c:v>
                </c:pt>
                <c:pt idx="15">
                  <c:v>6.8964229640440106E-2</c:v>
                </c:pt>
                <c:pt idx="16">
                  <c:v>9.4321830227428391E-2</c:v>
                </c:pt>
                <c:pt idx="17">
                  <c:v>6.8263316253520445E-2</c:v>
                </c:pt>
                <c:pt idx="18">
                  <c:v>5.7717240850941348E-2</c:v>
                </c:pt>
                <c:pt idx="19">
                  <c:v>4.3698228918627451E-2</c:v>
                </c:pt>
                <c:pt idx="20">
                  <c:v>6.3912359365881535E-2</c:v>
                </c:pt>
                <c:pt idx="21">
                  <c:v>6.9232212713681726E-2</c:v>
                </c:pt>
                <c:pt idx="22">
                  <c:v>3.0693144142814117E-2</c:v>
                </c:pt>
                <c:pt idx="23">
                  <c:v>2.3938019409449653E-2</c:v>
                </c:pt>
                <c:pt idx="24">
                  <c:v>1.1280889482998097E-2</c:v>
                </c:pt>
                <c:pt idx="25">
                  <c:v>1.886563687907172E-2</c:v>
                </c:pt>
                <c:pt idx="26">
                  <c:v>2.0536519107003496E-2</c:v>
                </c:pt>
                <c:pt idx="27">
                  <c:v>1.0267403086368805E-3</c:v>
                </c:pt>
                <c:pt idx="28">
                  <c:v>8.9886196453813887E-3</c:v>
                </c:pt>
              </c:numCache>
            </c:numRef>
          </c:xVal>
          <c:yVal>
            <c:numRef>
              <c:f>'SUMMARY (2)'!$C$3:$C$31</c:f>
              <c:numCache>
                <c:formatCode>General</c:formatCode>
                <c:ptCount val="29"/>
                <c:pt idx="0">
                  <c:v>29</c:v>
                </c:pt>
                <c:pt idx="1">
                  <c:v>28</c:v>
                </c:pt>
                <c:pt idx="2">
                  <c:v>27</c:v>
                </c:pt>
                <c:pt idx="3">
                  <c:v>26</c:v>
                </c:pt>
                <c:pt idx="4">
                  <c:v>25</c:v>
                </c:pt>
                <c:pt idx="5">
                  <c:v>24</c:v>
                </c:pt>
                <c:pt idx="6">
                  <c:v>23</c:v>
                </c:pt>
                <c:pt idx="7">
                  <c:v>22</c:v>
                </c:pt>
                <c:pt idx="8">
                  <c:v>21</c:v>
                </c:pt>
                <c:pt idx="9">
                  <c:v>20</c:v>
                </c:pt>
                <c:pt idx="10">
                  <c:v>19</c:v>
                </c:pt>
                <c:pt idx="11">
                  <c:v>18</c:v>
                </c:pt>
                <c:pt idx="12">
                  <c:v>17</c:v>
                </c:pt>
                <c:pt idx="13">
                  <c:v>16</c:v>
                </c:pt>
                <c:pt idx="14">
                  <c:v>15</c:v>
                </c:pt>
                <c:pt idx="15">
                  <c:v>14</c:v>
                </c:pt>
                <c:pt idx="16">
                  <c:v>13</c:v>
                </c:pt>
                <c:pt idx="17">
                  <c:v>12</c:v>
                </c:pt>
                <c:pt idx="18">
                  <c:v>11</c:v>
                </c:pt>
                <c:pt idx="19">
                  <c:v>10</c:v>
                </c:pt>
                <c:pt idx="20">
                  <c:v>9</c:v>
                </c:pt>
                <c:pt idx="21">
                  <c:v>8</c:v>
                </c:pt>
                <c:pt idx="22">
                  <c:v>7</c:v>
                </c:pt>
                <c:pt idx="23">
                  <c:v>6</c:v>
                </c:pt>
                <c:pt idx="24">
                  <c:v>5</c:v>
                </c:pt>
                <c:pt idx="25">
                  <c:v>4</c:v>
                </c:pt>
                <c:pt idx="26">
                  <c:v>3</c:v>
                </c:pt>
                <c:pt idx="27">
                  <c:v>2</c:v>
                </c:pt>
                <c:pt idx="28">
                  <c:v>1</c:v>
                </c:pt>
              </c:numCache>
            </c:numRef>
          </c:yVal>
          <c:smooth val="0"/>
          <c:extLst>
            <c:ext xmlns:c15="http://schemas.microsoft.com/office/drawing/2012/chart" uri="{02D57815-91ED-43cb-92C2-25804820EDAC}">
              <c15:datalabelsRange>
                <c15:f>'SUMMARY (2)'!$B$3:$B$31</c15:f>
                <c15:dlblRangeCache>
                  <c:ptCount val="29"/>
                  <c:pt idx="0">
                    <c:v>EU28</c:v>
                  </c:pt>
                  <c:pt idx="1">
                    <c:v>Sweden</c:v>
                  </c:pt>
                  <c:pt idx="2">
                    <c:v>Finland</c:v>
                  </c:pt>
                  <c:pt idx="3">
                    <c:v>Latvia</c:v>
                  </c:pt>
                  <c:pt idx="4">
                    <c:v>Austria</c:v>
                  </c:pt>
                  <c:pt idx="5">
                    <c:v>Denmark</c:v>
                  </c:pt>
                  <c:pt idx="6">
                    <c:v>Croatia</c:v>
                  </c:pt>
                  <c:pt idx="7">
                    <c:v>Estonia</c:v>
                  </c:pt>
                  <c:pt idx="8">
                    <c:v>Portugal</c:v>
                  </c:pt>
                  <c:pt idx="9">
                    <c:v>Lithuania</c:v>
                  </c:pt>
                  <c:pt idx="10">
                    <c:v>Romania</c:v>
                  </c:pt>
                  <c:pt idx="11">
                    <c:v>Slovenia</c:v>
                  </c:pt>
                  <c:pt idx="12">
                    <c:v>Bulgaria</c:v>
                  </c:pt>
                  <c:pt idx="13">
                    <c:v>Italy</c:v>
                  </c:pt>
                  <c:pt idx="14">
                    <c:v>Spain</c:v>
                  </c:pt>
                  <c:pt idx="15">
                    <c:v>Greece</c:v>
                  </c:pt>
                  <c:pt idx="16">
                    <c:v>France</c:v>
                  </c:pt>
                  <c:pt idx="17">
                    <c:v>Czech Republic</c:v>
                  </c:pt>
                  <c:pt idx="18">
                    <c:v>Germany</c:v>
                  </c:pt>
                  <c:pt idx="19">
                    <c:v>Hungary</c:v>
                  </c:pt>
                  <c:pt idx="20">
                    <c:v>Slovak Republic</c:v>
                  </c:pt>
                  <c:pt idx="21">
                    <c:v>Poland</c:v>
                  </c:pt>
                  <c:pt idx="22">
                    <c:v>Cyprus</c:v>
                  </c:pt>
                  <c:pt idx="23">
                    <c:v>Ireland</c:v>
                  </c:pt>
                  <c:pt idx="24">
                    <c:v>United Kingdom</c:v>
                  </c:pt>
                  <c:pt idx="25">
                    <c:v>Belgium</c:v>
                  </c:pt>
                  <c:pt idx="26">
                    <c:v>Netherlands</c:v>
                  </c:pt>
                  <c:pt idx="27">
                    <c:v>Malta</c:v>
                  </c:pt>
                  <c:pt idx="28">
                    <c:v>Luxembourg</c:v>
                  </c:pt>
                </c15:dlblRangeCache>
              </c15:datalabelsRange>
            </c:ext>
          </c:extLst>
        </c:ser>
        <c:ser>
          <c:idx val="1"/>
          <c:order val="1"/>
          <c:tx>
            <c:strRef>
              <c:f>'SUMMARY (2)'!$E$2</c:f>
              <c:strCache>
                <c:ptCount val="1"/>
                <c:pt idx="0">
                  <c:v>2015</c:v>
                </c:pt>
              </c:strCache>
            </c:strRef>
          </c:tx>
          <c:spPr>
            <a:ln w="25400" cap="rnd">
              <a:noFill/>
              <a:round/>
            </a:ln>
            <a:effectLst/>
          </c:spPr>
          <c:marker>
            <c:symbol val="circle"/>
            <c:size val="5"/>
            <c:spPr>
              <a:solidFill>
                <a:srgbClr val="35B7BC"/>
              </a:solidFill>
              <a:ln w="9525">
                <a:noFill/>
              </a:ln>
              <a:effectLst/>
            </c:spPr>
          </c:marker>
          <c:dLbls>
            <c:dLbl>
              <c:idx val="0"/>
              <c:layout/>
              <c:tx>
                <c:rich>
                  <a:bodyPr rot="0" spcFirstLastPara="1" vertOverflow="ellipsis" vert="horz" wrap="square" anchor="ctr" anchorCtr="1"/>
                  <a:lstStyle/>
                  <a:p>
                    <a:pPr>
                      <a:defRPr sz="900" b="1" i="0" u="none" strike="noStrike" kern="1200" baseline="0">
                        <a:solidFill>
                          <a:srgbClr val="35B7BC"/>
                        </a:solidFill>
                        <a:latin typeface="Lato" panose="020F0502020204030203" pitchFamily="34" charset="0"/>
                        <a:ea typeface="+mn-ea"/>
                        <a:cs typeface="+mn-cs"/>
                      </a:defRPr>
                    </a:pPr>
                    <a:r>
                      <a:rPr lang="en-US" b="1">
                        <a:solidFill>
                          <a:srgbClr val="35B7BC"/>
                        </a:solidFill>
                      </a:rPr>
                      <a:t>2015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0.25835263656838198"/>
                  <c:y val="-0.32972405840207197"/>
                </c:manualLayout>
              </c:layout>
              <c:tx>
                <c:rich>
                  <a:bodyPr rot="0" spcFirstLastPara="1" vertOverflow="ellipsis" vert="horz" wrap="square" anchor="ctr" anchorCtr="1"/>
                  <a:lstStyle/>
                  <a:p>
                    <a:pPr>
                      <a:defRPr sz="900" b="1" i="0" u="none" strike="noStrike" kern="1200" baseline="0">
                        <a:solidFill>
                          <a:srgbClr val="038897"/>
                        </a:solidFill>
                        <a:latin typeface="Lato" panose="020F0502020204030203" pitchFamily="34" charset="0"/>
                        <a:ea typeface="+mn-ea"/>
                        <a:cs typeface="+mn-cs"/>
                      </a:defRPr>
                    </a:pPr>
                    <a:r>
                      <a:rPr lang="en-US" b="1">
                        <a:solidFill>
                          <a:srgbClr val="038897"/>
                        </a:solidFill>
                      </a:rPr>
                      <a:t>2004</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0.13511635534383501"/>
                      <c:h val="3.6813217974327801E-2"/>
                    </c:manualLayout>
                  </c15:layout>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Lato" panose="020F0502020204030203" pitchFamily="34" charset="0"/>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errBars>
            <c:errDir val="x"/>
            <c:errBarType val="minus"/>
            <c:errValType val="cust"/>
            <c:noEndCap val="1"/>
            <c:plus>
              <c:numRef>
                <c:f>'SUMMARY (2)'!$H$3:$H$31</c:f>
                <c:numCache>
                  <c:formatCode>General</c:formatCode>
                  <c:ptCount val="29"/>
                  <c:pt idx="0">
                    <c:v>8.2028959048214473E-2</c:v>
                  </c:pt>
                  <c:pt idx="1">
                    <c:v>0.15201139328042557</c:v>
                  </c:pt>
                  <c:pt idx="2">
                    <c:v>0.10065650478751448</c:v>
                  </c:pt>
                  <c:pt idx="3">
                    <c:v>4.7661465141297099E-2</c:v>
                  </c:pt>
                  <c:pt idx="4">
                    <c:v>0.10400348077623309</c:v>
                  </c:pt>
                  <c:pt idx="5">
                    <c:v>0.1598112539238771</c:v>
                  </c:pt>
                  <c:pt idx="6">
                    <c:v>5.5008556943921261E-2</c:v>
                  </c:pt>
                  <c:pt idx="7">
                    <c:v>0.10198549968441253</c:v>
                  </c:pt>
                  <c:pt idx="8">
                    <c:v>8.7566652313653542E-2</c:v>
                  </c:pt>
                  <c:pt idx="9">
                    <c:v>8.5276477139926699E-2</c:v>
                  </c:pt>
                  <c:pt idx="10">
                    <c:v>8.4459443865736117E-2</c:v>
                  </c:pt>
                  <c:pt idx="11">
                    <c:v>5.8079664570746842E-2</c:v>
                  </c:pt>
                  <c:pt idx="12">
                    <c:v>8.7583433864082197E-2</c:v>
                  </c:pt>
                  <c:pt idx="13">
                    <c:v>0.1117377240792391</c:v>
                  </c:pt>
                  <c:pt idx="14">
                    <c:v>7.8050748200009831E-2</c:v>
                  </c:pt>
                  <c:pt idx="15">
                    <c:v>8.5461239803342415E-2</c:v>
                  </c:pt>
                  <c:pt idx="16">
                    <c:v>5.7511927651439268E-2</c:v>
                  </c:pt>
                  <c:pt idx="17">
                    <c:v>8.2451808634949136E-2</c:v>
                  </c:pt>
                  <c:pt idx="18">
                    <c:v>8.8154178480315759E-2</c:v>
                  </c:pt>
                  <c:pt idx="19">
                    <c:v>0.10096098303695625</c:v>
                  </c:pt>
                  <c:pt idx="20">
                    <c:v>6.4839709357531125E-2</c:v>
                  </c:pt>
                  <c:pt idx="21">
                    <c:v>4.8608438087538522E-2</c:v>
                  </c:pt>
                  <c:pt idx="22">
                    <c:v>6.3083844129561764E-2</c:v>
                  </c:pt>
                  <c:pt idx="23">
                    <c:v>6.7679461065397656E-2</c:v>
                  </c:pt>
                  <c:pt idx="24">
                    <c:v>7.1019657537075995E-2</c:v>
                  </c:pt>
                  <c:pt idx="25">
                    <c:v>5.9942091642851192E-2</c:v>
                  </c:pt>
                  <c:pt idx="26">
                    <c:v>3.7832404374314829E-2</c:v>
                  </c:pt>
                  <c:pt idx="27">
                    <c:v>4.8999467036212968E-2</c:v>
                  </c:pt>
                  <c:pt idx="28">
                    <c:v>4.0891564954444855E-2</c:v>
                  </c:pt>
                </c:numCache>
              </c:numRef>
            </c:plus>
            <c:minus>
              <c:numRef>
                <c:f>'SUMMARY (2)'!$H$3:$H$31</c:f>
                <c:numCache>
                  <c:formatCode>General</c:formatCode>
                  <c:ptCount val="29"/>
                  <c:pt idx="0">
                    <c:v>8.2028959048214473E-2</c:v>
                  </c:pt>
                  <c:pt idx="1">
                    <c:v>0.15201139328042557</c:v>
                  </c:pt>
                  <c:pt idx="2">
                    <c:v>0.10065650478751448</c:v>
                  </c:pt>
                  <c:pt idx="3">
                    <c:v>4.7661465141297099E-2</c:v>
                  </c:pt>
                  <c:pt idx="4">
                    <c:v>0.10400348077623309</c:v>
                  </c:pt>
                  <c:pt idx="5">
                    <c:v>0.1598112539238771</c:v>
                  </c:pt>
                  <c:pt idx="6">
                    <c:v>5.5008556943921261E-2</c:v>
                  </c:pt>
                  <c:pt idx="7">
                    <c:v>0.10198549968441253</c:v>
                  </c:pt>
                  <c:pt idx="8">
                    <c:v>8.7566652313653542E-2</c:v>
                  </c:pt>
                  <c:pt idx="9">
                    <c:v>8.5276477139926699E-2</c:v>
                  </c:pt>
                  <c:pt idx="10">
                    <c:v>8.4459443865736117E-2</c:v>
                  </c:pt>
                  <c:pt idx="11">
                    <c:v>5.8079664570746842E-2</c:v>
                  </c:pt>
                  <c:pt idx="12">
                    <c:v>8.7583433864082197E-2</c:v>
                  </c:pt>
                  <c:pt idx="13">
                    <c:v>0.1117377240792391</c:v>
                  </c:pt>
                  <c:pt idx="14">
                    <c:v>7.8050748200009831E-2</c:v>
                  </c:pt>
                  <c:pt idx="15">
                    <c:v>8.5461239803342415E-2</c:v>
                  </c:pt>
                  <c:pt idx="16">
                    <c:v>5.7511927651439268E-2</c:v>
                  </c:pt>
                  <c:pt idx="17">
                    <c:v>8.2451808634949136E-2</c:v>
                  </c:pt>
                  <c:pt idx="18">
                    <c:v>8.8154178480315759E-2</c:v>
                  </c:pt>
                  <c:pt idx="19">
                    <c:v>0.10096098303695625</c:v>
                  </c:pt>
                  <c:pt idx="20">
                    <c:v>6.4839709357531125E-2</c:v>
                  </c:pt>
                  <c:pt idx="21">
                    <c:v>4.8608438087538522E-2</c:v>
                  </c:pt>
                  <c:pt idx="22">
                    <c:v>6.3083844129561764E-2</c:v>
                  </c:pt>
                  <c:pt idx="23">
                    <c:v>6.7679461065397656E-2</c:v>
                  </c:pt>
                  <c:pt idx="24">
                    <c:v>7.1019657537075995E-2</c:v>
                  </c:pt>
                  <c:pt idx="25">
                    <c:v>5.9942091642851192E-2</c:v>
                  </c:pt>
                  <c:pt idx="26">
                    <c:v>3.7832404374314829E-2</c:v>
                  </c:pt>
                  <c:pt idx="27">
                    <c:v>4.8999467036212968E-2</c:v>
                  </c:pt>
                  <c:pt idx="28">
                    <c:v>4.0891564954444855E-2</c:v>
                  </c:pt>
                </c:numCache>
              </c:numRef>
            </c:minus>
            <c:spPr>
              <a:noFill/>
              <a:ln w="9525" cap="flat" cmpd="sng" algn="ctr">
                <a:solidFill>
                  <a:schemeClr val="bg1">
                    <a:lumMod val="75000"/>
                  </a:schemeClr>
                </a:solidFill>
                <a:round/>
              </a:ln>
              <a:effectLst/>
            </c:spPr>
          </c:errBars>
          <c:xVal>
            <c:numRef>
              <c:f>'SUMMARY (2)'!$E$3:$E$31</c:f>
              <c:numCache>
                <c:formatCode>0.0%</c:formatCode>
                <c:ptCount val="29"/>
                <c:pt idx="0">
                  <c:v>0.16658372868309637</c:v>
                </c:pt>
                <c:pt idx="1">
                  <c:v>0.53926399151349558</c:v>
                </c:pt>
                <c:pt idx="2">
                  <c:v>0.39289802392436829</c:v>
                </c:pt>
                <c:pt idx="3">
                  <c:v>0.37560396936774931</c:v>
                </c:pt>
                <c:pt idx="4">
                  <c:v>0.32955723602083614</c:v>
                </c:pt>
                <c:pt idx="5">
                  <c:v>0.30837405599070078</c:v>
                </c:pt>
                <c:pt idx="6">
                  <c:v>0.29002802112809889</c:v>
                </c:pt>
                <c:pt idx="7">
                  <c:v>0.28625076569929414</c:v>
                </c:pt>
                <c:pt idx="8">
                  <c:v>0.27985976233375109</c:v>
                </c:pt>
                <c:pt idx="9">
                  <c:v>0.25750660947447829</c:v>
                </c:pt>
                <c:pt idx="10">
                  <c:v>0.24785377012087487</c:v>
                </c:pt>
                <c:pt idx="11">
                  <c:v>0.21955052732719921</c:v>
                </c:pt>
                <c:pt idx="12">
                  <c:v>0.18206713412579359</c:v>
                </c:pt>
                <c:pt idx="13">
                  <c:v>0.17489695632282917</c:v>
                </c:pt>
                <c:pt idx="14">
                  <c:v>0.16154470098339771</c:v>
                </c:pt>
                <c:pt idx="15">
                  <c:v>0.15442546944378252</c:v>
                </c:pt>
                <c:pt idx="16">
                  <c:v>0.15183375787886766</c:v>
                </c:pt>
                <c:pt idx="17">
                  <c:v>0.15071512488846958</c:v>
                </c:pt>
                <c:pt idx="18">
                  <c:v>0.14587141933125711</c:v>
                </c:pt>
                <c:pt idx="19">
                  <c:v>0.14465921195558371</c:v>
                </c:pt>
                <c:pt idx="20">
                  <c:v>0.12875206872341266</c:v>
                </c:pt>
                <c:pt idx="21">
                  <c:v>0.11784065080122025</c:v>
                </c:pt>
                <c:pt idx="22">
                  <c:v>9.3776988272375877E-2</c:v>
                </c:pt>
                <c:pt idx="23">
                  <c:v>9.1617480474847315E-2</c:v>
                </c:pt>
                <c:pt idx="24">
                  <c:v>8.2300547020074097E-2</c:v>
                </c:pt>
                <c:pt idx="25">
                  <c:v>7.8807728521922915E-2</c:v>
                </c:pt>
                <c:pt idx="26">
                  <c:v>5.8368923481318322E-2</c:v>
                </c:pt>
                <c:pt idx="27">
                  <c:v>5.0026207344849846E-2</c:v>
                </c:pt>
                <c:pt idx="28">
                  <c:v>4.9880184599826245E-2</c:v>
                </c:pt>
              </c:numCache>
            </c:numRef>
          </c:xVal>
          <c:yVal>
            <c:numRef>
              <c:f>'SUMMARY (2)'!$C$3:$C$31</c:f>
              <c:numCache>
                <c:formatCode>General</c:formatCode>
                <c:ptCount val="29"/>
                <c:pt idx="0">
                  <c:v>29</c:v>
                </c:pt>
                <c:pt idx="1">
                  <c:v>28</c:v>
                </c:pt>
                <c:pt idx="2">
                  <c:v>27</c:v>
                </c:pt>
                <c:pt idx="3">
                  <c:v>26</c:v>
                </c:pt>
                <c:pt idx="4">
                  <c:v>25</c:v>
                </c:pt>
                <c:pt idx="5">
                  <c:v>24</c:v>
                </c:pt>
                <c:pt idx="6">
                  <c:v>23</c:v>
                </c:pt>
                <c:pt idx="7">
                  <c:v>22</c:v>
                </c:pt>
                <c:pt idx="8">
                  <c:v>21</c:v>
                </c:pt>
                <c:pt idx="9">
                  <c:v>20</c:v>
                </c:pt>
                <c:pt idx="10">
                  <c:v>19</c:v>
                </c:pt>
                <c:pt idx="11">
                  <c:v>18</c:v>
                </c:pt>
                <c:pt idx="12">
                  <c:v>17</c:v>
                </c:pt>
                <c:pt idx="13">
                  <c:v>16</c:v>
                </c:pt>
                <c:pt idx="14">
                  <c:v>15</c:v>
                </c:pt>
                <c:pt idx="15">
                  <c:v>14</c:v>
                </c:pt>
                <c:pt idx="16">
                  <c:v>13</c:v>
                </c:pt>
                <c:pt idx="17">
                  <c:v>12</c:v>
                </c:pt>
                <c:pt idx="18">
                  <c:v>11</c:v>
                </c:pt>
                <c:pt idx="19">
                  <c:v>10</c:v>
                </c:pt>
                <c:pt idx="20">
                  <c:v>9</c:v>
                </c:pt>
                <c:pt idx="21">
                  <c:v>8</c:v>
                </c:pt>
                <c:pt idx="22">
                  <c:v>7</c:v>
                </c:pt>
                <c:pt idx="23">
                  <c:v>6</c:v>
                </c:pt>
                <c:pt idx="24">
                  <c:v>5</c:v>
                </c:pt>
                <c:pt idx="25">
                  <c:v>4</c:v>
                </c:pt>
                <c:pt idx="26">
                  <c:v>3</c:v>
                </c:pt>
                <c:pt idx="27">
                  <c:v>2</c:v>
                </c:pt>
                <c:pt idx="28">
                  <c:v>1</c:v>
                </c:pt>
              </c:numCache>
            </c:numRef>
          </c:yVal>
          <c:smooth val="0"/>
        </c:ser>
        <c:ser>
          <c:idx val="2"/>
          <c:order val="2"/>
          <c:tx>
            <c:strRef>
              <c:f>'SUMMARY (2)'!$F$2</c:f>
              <c:strCache>
                <c:ptCount val="1"/>
                <c:pt idx="0">
                  <c:v>2020 target</c:v>
                </c:pt>
              </c:strCache>
            </c:strRef>
          </c:tx>
          <c:spPr>
            <a:ln w="28575">
              <a:noFill/>
            </a:ln>
          </c:spPr>
          <c:marker>
            <c:symbol val="picture"/>
            <c:spPr>
              <a:blipFill>
                <a:blip xmlns:r="http://schemas.openxmlformats.org/officeDocument/2006/relationships" r:embed="rId1"/>
                <a:stretch>
                  <a:fillRect/>
                </a:stretch>
              </a:blipFill>
              <a:ln w="9525">
                <a:noFill/>
              </a:ln>
            </c:spPr>
          </c:marker>
          <c:dLbls>
            <c:dLbl>
              <c:idx val="0"/>
              <c:layout>
                <c:manualLayout>
                  <c:x val="-2.6326498290566651E-2"/>
                  <c:y val="-3.7288821637583285E-2"/>
                </c:manualLayout>
              </c:layout>
              <c:tx>
                <c:rich>
                  <a:bodyPr/>
                  <a:lstStyle/>
                  <a:p>
                    <a:r>
                      <a:rPr lang="en-US" b="1">
                        <a:solidFill>
                          <a:srgbClr val="F3864F"/>
                        </a:solidFill>
                      </a:rPr>
                      <a:t>2020</a:t>
                    </a:r>
                    <a:r>
                      <a:rPr lang="en-US" b="1" baseline="0">
                        <a:solidFill>
                          <a:srgbClr val="F3864F"/>
                        </a:solidFill>
                      </a:rPr>
                      <a:t> Target</a:t>
                    </a:r>
                    <a:endParaRPr lang="en-US" b="1">
                      <a:solidFill>
                        <a:srgbClr val="F3864F"/>
                      </a:solidFill>
                    </a:endParaRPr>
                  </a:p>
                </c:rich>
              </c:tx>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errBars>
            <c:errDir val="x"/>
            <c:errBarType val="minus"/>
            <c:errValType val="cust"/>
            <c:noEndCap val="1"/>
            <c:plus>
              <c:numRef>
                <c:f>'SUMMARY (2)'!$I$3:$I$31</c:f>
                <c:numCache>
                  <c:formatCode>General</c:formatCode>
                  <c:ptCount val="29"/>
                  <c:pt idx="0">
                    <c:v>3.341627131690364E-2</c:v>
                  </c:pt>
                  <c:pt idx="1">
                    <c:v>-4.9263991513495586E-2</c:v>
                  </c:pt>
                  <c:pt idx="2">
                    <c:v>-1.2898023924368285E-2</c:v>
                  </c:pt>
                  <c:pt idx="3">
                    <c:v>2.4396030632250709E-2</c:v>
                  </c:pt>
                  <c:pt idx="4">
                    <c:v>1.0442763979163883E-2</c:v>
                  </c:pt>
                  <c:pt idx="5">
                    <c:v>-8.3740559907007905E-3</c:v>
                  </c:pt>
                  <c:pt idx="6">
                    <c:v>-9.0028021128098878E-2</c:v>
                  </c:pt>
                  <c:pt idx="7">
                    <c:v>-3.6250765699294141E-2</c:v>
                  </c:pt>
                  <c:pt idx="8">
                    <c:v>3.0140237666248904E-2</c:v>
                  </c:pt>
                  <c:pt idx="9">
                    <c:v>-2.7506609474478277E-2</c:v>
                  </c:pt>
                  <c:pt idx="10">
                    <c:v>-7.8537701208748756E-3</c:v>
                  </c:pt>
                  <c:pt idx="11">
                    <c:v>3.0449472672800793E-2</c:v>
                  </c:pt>
                  <c:pt idx="12">
                    <c:v>-2.2067134125793586E-2</c:v>
                  </c:pt>
                  <c:pt idx="13">
                    <c:v>-4.8969563228291602E-3</c:v>
                  </c:pt>
                  <c:pt idx="14">
                    <c:v>3.8455299016602301E-2</c:v>
                  </c:pt>
                  <c:pt idx="15">
                    <c:v>2.5574530556217473E-2</c:v>
                  </c:pt>
                  <c:pt idx="16">
                    <c:v>7.8166242121132351E-2</c:v>
                  </c:pt>
                  <c:pt idx="17">
                    <c:v>-2.0715124888469577E-2</c:v>
                  </c:pt>
                  <c:pt idx="18">
                    <c:v>3.4128580668742886E-2</c:v>
                  </c:pt>
                  <c:pt idx="19">
                    <c:v>-1.4659211955583701E-2</c:v>
                  </c:pt>
                  <c:pt idx="20">
                    <c:v>1.1247931276587353E-2</c:v>
                  </c:pt>
                  <c:pt idx="21">
                    <c:v>3.2159349198779746E-2</c:v>
                  </c:pt>
                  <c:pt idx="22">
                    <c:v>3.6223011727624127E-2</c:v>
                  </c:pt>
                  <c:pt idx="23">
                    <c:v>6.8382519525152688E-2</c:v>
                  </c:pt>
                  <c:pt idx="24">
                    <c:v>6.7699452979925898E-2</c:v>
                  </c:pt>
                  <c:pt idx="25">
                    <c:v>5.1192271478077089E-2</c:v>
                  </c:pt>
                  <c:pt idx="26">
                    <c:v>8.1631076518681692E-2</c:v>
                  </c:pt>
                  <c:pt idx="27">
                    <c:v>4.9973792655150159E-2</c:v>
                  </c:pt>
                  <c:pt idx="28">
                    <c:v>6.0119815400173755E-2</c:v>
                  </c:pt>
                </c:numCache>
              </c:numRef>
            </c:plus>
            <c:minus>
              <c:numRef>
                <c:f>'SUMMARY (2)'!$I$3:$I$31</c:f>
                <c:numCache>
                  <c:formatCode>General</c:formatCode>
                  <c:ptCount val="29"/>
                  <c:pt idx="0">
                    <c:v>3.341627131690364E-2</c:v>
                  </c:pt>
                  <c:pt idx="1">
                    <c:v>-4.9263991513495586E-2</c:v>
                  </c:pt>
                  <c:pt idx="2">
                    <c:v>-1.2898023924368285E-2</c:v>
                  </c:pt>
                  <c:pt idx="3">
                    <c:v>2.4396030632250709E-2</c:v>
                  </c:pt>
                  <c:pt idx="4">
                    <c:v>1.0442763979163883E-2</c:v>
                  </c:pt>
                  <c:pt idx="5">
                    <c:v>-8.3740559907007905E-3</c:v>
                  </c:pt>
                  <c:pt idx="6">
                    <c:v>-9.0028021128098878E-2</c:v>
                  </c:pt>
                  <c:pt idx="7">
                    <c:v>-3.6250765699294141E-2</c:v>
                  </c:pt>
                  <c:pt idx="8">
                    <c:v>3.0140237666248904E-2</c:v>
                  </c:pt>
                  <c:pt idx="9">
                    <c:v>-2.7506609474478277E-2</c:v>
                  </c:pt>
                  <c:pt idx="10">
                    <c:v>-7.8537701208748756E-3</c:v>
                  </c:pt>
                  <c:pt idx="11">
                    <c:v>3.0449472672800793E-2</c:v>
                  </c:pt>
                  <c:pt idx="12">
                    <c:v>-2.2067134125793586E-2</c:v>
                  </c:pt>
                  <c:pt idx="13">
                    <c:v>-4.8969563228291602E-3</c:v>
                  </c:pt>
                  <c:pt idx="14">
                    <c:v>3.8455299016602301E-2</c:v>
                  </c:pt>
                  <c:pt idx="15">
                    <c:v>2.5574530556217473E-2</c:v>
                  </c:pt>
                  <c:pt idx="16">
                    <c:v>7.8166242121132351E-2</c:v>
                  </c:pt>
                  <c:pt idx="17">
                    <c:v>-2.0715124888469577E-2</c:v>
                  </c:pt>
                  <c:pt idx="18">
                    <c:v>3.4128580668742886E-2</c:v>
                  </c:pt>
                  <c:pt idx="19">
                    <c:v>-1.4659211955583701E-2</c:v>
                  </c:pt>
                  <c:pt idx="20">
                    <c:v>1.1247931276587353E-2</c:v>
                  </c:pt>
                  <c:pt idx="21">
                    <c:v>3.2159349198779746E-2</c:v>
                  </c:pt>
                  <c:pt idx="22">
                    <c:v>3.6223011727624127E-2</c:v>
                  </c:pt>
                  <c:pt idx="23">
                    <c:v>6.8382519525152688E-2</c:v>
                  </c:pt>
                  <c:pt idx="24">
                    <c:v>6.7699452979925898E-2</c:v>
                  </c:pt>
                  <c:pt idx="25">
                    <c:v>5.1192271478077089E-2</c:v>
                  </c:pt>
                  <c:pt idx="26">
                    <c:v>8.1631076518681692E-2</c:v>
                  </c:pt>
                  <c:pt idx="27">
                    <c:v>4.9973792655150159E-2</c:v>
                  </c:pt>
                  <c:pt idx="28">
                    <c:v>6.0119815400173755E-2</c:v>
                  </c:pt>
                </c:numCache>
              </c:numRef>
            </c:minus>
            <c:spPr>
              <a:ln>
                <a:solidFill>
                  <a:schemeClr val="bg1">
                    <a:lumMod val="75000"/>
                  </a:schemeClr>
                </a:solidFill>
              </a:ln>
            </c:spPr>
          </c:errBars>
          <c:xVal>
            <c:numRef>
              <c:f>'SUMMARY (2)'!$F$3:$F$31</c:f>
              <c:numCache>
                <c:formatCode>0.0%</c:formatCode>
                <c:ptCount val="29"/>
                <c:pt idx="0">
                  <c:v>0.2</c:v>
                </c:pt>
                <c:pt idx="1">
                  <c:v>0.49</c:v>
                </c:pt>
                <c:pt idx="2">
                  <c:v>0.38</c:v>
                </c:pt>
                <c:pt idx="3">
                  <c:v>0.4</c:v>
                </c:pt>
                <c:pt idx="4">
                  <c:v>0.34</c:v>
                </c:pt>
                <c:pt idx="5">
                  <c:v>0.3</c:v>
                </c:pt>
                <c:pt idx="6">
                  <c:v>0.2</c:v>
                </c:pt>
                <c:pt idx="7">
                  <c:v>0.25</c:v>
                </c:pt>
                <c:pt idx="8">
                  <c:v>0.31</c:v>
                </c:pt>
                <c:pt idx="9">
                  <c:v>0.23</c:v>
                </c:pt>
                <c:pt idx="10">
                  <c:v>0.24</c:v>
                </c:pt>
                <c:pt idx="11">
                  <c:v>0.25</c:v>
                </c:pt>
                <c:pt idx="12">
                  <c:v>0.16</c:v>
                </c:pt>
                <c:pt idx="13">
                  <c:v>0.17</c:v>
                </c:pt>
                <c:pt idx="14">
                  <c:v>0.2</c:v>
                </c:pt>
                <c:pt idx="15">
                  <c:v>0.18</c:v>
                </c:pt>
                <c:pt idx="16">
                  <c:v>0.23</c:v>
                </c:pt>
                <c:pt idx="17">
                  <c:v>0.13</c:v>
                </c:pt>
                <c:pt idx="18">
                  <c:v>0.18</c:v>
                </c:pt>
                <c:pt idx="19">
                  <c:v>0.13</c:v>
                </c:pt>
                <c:pt idx="20">
                  <c:v>0.14000000000000001</c:v>
                </c:pt>
                <c:pt idx="21">
                  <c:v>0.15</c:v>
                </c:pt>
                <c:pt idx="22">
                  <c:v>0.13</c:v>
                </c:pt>
                <c:pt idx="23">
                  <c:v>0.16</c:v>
                </c:pt>
                <c:pt idx="24">
                  <c:v>0.15</c:v>
                </c:pt>
                <c:pt idx="25">
                  <c:v>0.13</c:v>
                </c:pt>
                <c:pt idx="26">
                  <c:v>0.14000000000000001</c:v>
                </c:pt>
                <c:pt idx="27">
                  <c:v>0.1</c:v>
                </c:pt>
                <c:pt idx="28">
                  <c:v>0.11</c:v>
                </c:pt>
              </c:numCache>
            </c:numRef>
          </c:xVal>
          <c:yVal>
            <c:numRef>
              <c:f>'SUMMARY (2)'!$C$3:$C$31</c:f>
              <c:numCache>
                <c:formatCode>General</c:formatCode>
                <c:ptCount val="29"/>
                <c:pt idx="0">
                  <c:v>29</c:v>
                </c:pt>
                <c:pt idx="1">
                  <c:v>28</c:v>
                </c:pt>
                <c:pt idx="2">
                  <c:v>27</c:v>
                </c:pt>
                <c:pt idx="3">
                  <c:v>26</c:v>
                </c:pt>
                <c:pt idx="4">
                  <c:v>25</c:v>
                </c:pt>
                <c:pt idx="5">
                  <c:v>24</c:v>
                </c:pt>
                <c:pt idx="6">
                  <c:v>23</c:v>
                </c:pt>
                <c:pt idx="7">
                  <c:v>22</c:v>
                </c:pt>
                <c:pt idx="8">
                  <c:v>21</c:v>
                </c:pt>
                <c:pt idx="9">
                  <c:v>20</c:v>
                </c:pt>
                <c:pt idx="10">
                  <c:v>19</c:v>
                </c:pt>
                <c:pt idx="11">
                  <c:v>18</c:v>
                </c:pt>
                <c:pt idx="12">
                  <c:v>17</c:v>
                </c:pt>
                <c:pt idx="13">
                  <c:v>16</c:v>
                </c:pt>
                <c:pt idx="14">
                  <c:v>15</c:v>
                </c:pt>
                <c:pt idx="15">
                  <c:v>14</c:v>
                </c:pt>
                <c:pt idx="16">
                  <c:v>13</c:v>
                </c:pt>
                <c:pt idx="17">
                  <c:v>12</c:v>
                </c:pt>
                <c:pt idx="18">
                  <c:v>11</c:v>
                </c:pt>
                <c:pt idx="19">
                  <c:v>10</c:v>
                </c:pt>
                <c:pt idx="20">
                  <c:v>9</c:v>
                </c:pt>
                <c:pt idx="21">
                  <c:v>8</c:v>
                </c:pt>
                <c:pt idx="22">
                  <c:v>7</c:v>
                </c:pt>
                <c:pt idx="23">
                  <c:v>6</c:v>
                </c:pt>
                <c:pt idx="24">
                  <c:v>5</c:v>
                </c:pt>
                <c:pt idx="25">
                  <c:v>4</c:v>
                </c:pt>
                <c:pt idx="26">
                  <c:v>3</c:v>
                </c:pt>
                <c:pt idx="27">
                  <c:v>2</c:v>
                </c:pt>
                <c:pt idx="28">
                  <c:v>1</c:v>
                </c:pt>
              </c:numCache>
            </c:numRef>
          </c:yVal>
          <c:smooth val="0"/>
        </c:ser>
        <c:dLbls>
          <c:showLegendKey val="0"/>
          <c:showVal val="0"/>
          <c:showCatName val="0"/>
          <c:showSerName val="0"/>
          <c:showPercent val="0"/>
          <c:showBubbleSize val="0"/>
        </c:dLbls>
        <c:axId val="191757760"/>
        <c:axId val="4698112"/>
      </c:scatterChart>
      <c:valAx>
        <c:axId val="191757760"/>
        <c:scaling>
          <c:orientation val="minMax"/>
          <c:max val="0.6"/>
          <c:min val="-0.1"/>
        </c:scaling>
        <c:delete val="0"/>
        <c:axPos val="b"/>
        <c:majorGridlines>
          <c:spPr>
            <a:ln w="9525" cap="flat" cmpd="sng" algn="ctr">
              <a:solidFill>
                <a:schemeClr val="tx1">
                  <a:lumMod val="15000"/>
                  <a:lumOff val="85000"/>
                </a:schemeClr>
              </a:solidFill>
              <a:round/>
            </a:ln>
            <a:effectLst/>
          </c:spPr>
        </c:majorGridlines>
        <c:numFmt formatCode="[&lt;-0.05]&quot;&quot;;#%;#%"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Lato" panose="020F0502020204030203" pitchFamily="34" charset="0"/>
                <a:ea typeface="+mn-ea"/>
                <a:cs typeface="+mn-cs"/>
              </a:defRPr>
            </a:pPr>
            <a:endParaRPr lang="en-US"/>
          </a:p>
        </c:txPr>
        <c:crossAx val="4698112"/>
        <c:crosses val="autoZero"/>
        <c:crossBetween val="midCat"/>
        <c:majorUnit val="0.1"/>
      </c:valAx>
      <c:valAx>
        <c:axId val="4698112"/>
        <c:scaling>
          <c:orientation val="minMax"/>
          <c:max val="30"/>
        </c:scaling>
        <c:delete val="0"/>
        <c:axPos val="l"/>
        <c:numFmt formatCode="General" sourceLinked="1"/>
        <c:majorTickMark val="none"/>
        <c:minorTickMark val="none"/>
        <c:tickLblPos val="none"/>
        <c:spPr>
          <a:noFill/>
          <a:ln w="9525" cap="flat" cmpd="sng" algn="ctr">
            <a:solidFill>
              <a:schemeClr val="bg1">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Lato" panose="020F0502020204030203" pitchFamily="34" charset="0"/>
                <a:ea typeface="+mn-ea"/>
                <a:cs typeface="+mn-cs"/>
              </a:defRPr>
            </a:pPr>
            <a:endParaRPr lang="en-US"/>
          </a:p>
        </c:txPr>
        <c:crossAx val="19175776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Lato" panose="020F0502020204030203"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123826</xdr:colOff>
      <xdr:row>0</xdr:row>
      <xdr:rowOff>9525</xdr:rowOff>
    </xdr:from>
    <xdr:to>
      <xdr:col>9</xdr:col>
      <xdr:colOff>38100</xdr:colOff>
      <xdr:row>1</xdr:row>
      <xdr:rowOff>104775</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7125" r="303" b="26902"/>
        <a:stretch/>
      </xdr:blipFill>
      <xdr:spPr>
        <a:xfrm>
          <a:off x="123826" y="9525"/>
          <a:ext cx="6276974" cy="952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14</xdr:col>
      <xdr:colOff>704850</xdr:colOff>
      <xdr:row>0</xdr:row>
      <xdr:rowOff>0</xdr:rowOff>
    </xdr:from>
    <xdr:to>
      <xdr:col>18</xdr:col>
      <xdr:colOff>278135</xdr:colOff>
      <xdr:row>4</xdr:row>
      <xdr:rowOff>186311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3450" y="0"/>
          <a:ext cx="2621285" cy="86258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14</xdr:col>
      <xdr:colOff>704850</xdr:colOff>
      <xdr:row>0</xdr:row>
      <xdr:rowOff>0</xdr:rowOff>
    </xdr:from>
    <xdr:to>
      <xdr:col>18</xdr:col>
      <xdr:colOff>278135</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3450" y="0"/>
          <a:ext cx="2621285" cy="86258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14</xdr:col>
      <xdr:colOff>723900</xdr:colOff>
      <xdr:row>0</xdr:row>
      <xdr:rowOff>0</xdr:rowOff>
    </xdr:from>
    <xdr:to>
      <xdr:col>18</xdr:col>
      <xdr:colOff>297185</xdr:colOff>
      <xdr:row>4</xdr:row>
      <xdr:rowOff>186311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00" y="0"/>
          <a:ext cx="2621285" cy="86258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14</xdr:col>
      <xdr:colOff>714375</xdr:colOff>
      <xdr:row>0</xdr:row>
      <xdr:rowOff>0</xdr:rowOff>
    </xdr:from>
    <xdr:to>
      <xdr:col>18</xdr:col>
      <xdr:colOff>287660</xdr:colOff>
      <xdr:row>4</xdr:row>
      <xdr:rowOff>186311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72975" y="0"/>
          <a:ext cx="2621285" cy="86258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14</xdr:col>
      <xdr:colOff>685800</xdr:colOff>
      <xdr:row>0</xdr:row>
      <xdr:rowOff>0</xdr:rowOff>
    </xdr:from>
    <xdr:to>
      <xdr:col>18</xdr:col>
      <xdr:colOff>259085</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44400" y="0"/>
          <a:ext cx="2621285" cy="86258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14</xdr:col>
      <xdr:colOff>695325</xdr:colOff>
      <xdr:row>0</xdr:row>
      <xdr:rowOff>0</xdr:rowOff>
    </xdr:from>
    <xdr:to>
      <xdr:col>18</xdr:col>
      <xdr:colOff>268610</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53925" y="0"/>
          <a:ext cx="2621285" cy="86258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14</xdr:col>
      <xdr:colOff>704850</xdr:colOff>
      <xdr:row>0</xdr:row>
      <xdr:rowOff>0</xdr:rowOff>
    </xdr:from>
    <xdr:to>
      <xdr:col>18</xdr:col>
      <xdr:colOff>278135</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3450" y="0"/>
          <a:ext cx="2621285" cy="86258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14</xdr:col>
      <xdr:colOff>704850</xdr:colOff>
      <xdr:row>0</xdr:row>
      <xdr:rowOff>0</xdr:rowOff>
    </xdr:from>
    <xdr:to>
      <xdr:col>18</xdr:col>
      <xdr:colOff>278135</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3450" y="0"/>
          <a:ext cx="2621285" cy="86258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14</xdr:col>
      <xdr:colOff>695325</xdr:colOff>
      <xdr:row>0</xdr:row>
      <xdr:rowOff>0</xdr:rowOff>
    </xdr:from>
    <xdr:to>
      <xdr:col>18</xdr:col>
      <xdr:colOff>268610</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53925" y="0"/>
          <a:ext cx="2621285" cy="86258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14</xdr:col>
      <xdr:colOff>714375</xdr:colOff>
      <xdr:row>0</xdr:row>
      <xdr:rowOff>0</xdr:rowOff>
    </xdr:from>
    <xdr:to>
      <xdr:col>18</xdr:col>
      <xdr:colOff>287660</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72975" y="0"/>
          <a:ext cx="2621285" cy="8625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113441</xdr:colOff>
      <xdr:row>3</xdr:row>
      <xdr:rowOff>46682</xdr:rowOff>
    </xdr:from>
    <xdr:to>
      <xdr:col>21</xdr:col>
      <xdr:colOff>541018</xdr:colOff>
      <xdr:row>32</xdr:row>
      <xdr:rowOff>173688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165068</xdr:colOff>
      <xdr:row>32</xdr:row>
      <xdr:rowOff>223967</xdr:rowOff>
    </xdr:from>
    <xdr:to>
      <xdr:col>42</xdr:col>
      <xdr:colOff>609412</xdr:colOff>
      <xdr:row>101</xdr:row>
      <xdr:rowOff>33794</xdr:rowOff>
    </xdr:to>
    <xdr:pic>
      <xdr:nvPicPr>
        <xdr:cNvPr id="3" name="Picture 2"/>
        <xdr:cNvPicPr>
          <a:picLocks noChangeAspect="1"/>
        </xdr:cNvPicPr>
      </xdr:nvPicPr>
      <xdr:blipFill>
        <a:blip xmlns:r="http://schemas.openxmlformats.org/officeDocument/2006/relationships" r:embed="rId2"/>
        <a:stretch>
          <a:fillRect/>
        </a:stretch>
      </xdr:blipFill>
      <xdr:spPr>
        <a:xfrm>
          <a:off x="12320169" y="5617176"/>
          <a:ext cx="14036777" cy="11205503"/>
        </a:xfrm>
        <a:prstGeom prst="rect">
          <a:avLst/>
        </a:prstGeom>
      </xdr:spPr>
    </xdr:pic>
    <xdr:clientData/>
  </xdr:twoCellAnchor>
  <xdr:twoCellAnchor>
    <xdr:from>
      <xdr:col>11</xdr:col>
      <xdr:colOff>120135</xdr:colOff>
      <xdr:row>33</xdr:row>
      <xdr:rowOff>291757</xdr:rowOff>
    </xdr:from>
    <xdr:to>
      <xdr:col>11</xdr:col>
      <xdr:colOff>120135</xdr:colOff>
      <xdr:row>34</xdr:row>
      <xdr:rowOff>65134</xdr:rowOff>
    </xdr:to>
    <xdr:cxnSp macro="">
      <xdr:nvCxnSpPr>
        <xdr:cNvPr id="5" name="Straight Connector 4"/>
        <xdr:cNvCxnSpPr/>
      </xdr:nvCxnSpPr>
      <xdr:spPr>
        <a:xfrm>
          <a:off x="7293919" y="6006757"/>
          <a:ext cx="0" cy="82296"/>
        </a:xfrm>
        <a:prstGeom prst="line">
          <a:avLst/>
        </a:prstGeom>
        <a:ln>
          <a:solidFill>
            <a:srgbClr val="F3864F"/>
          </a:solidFill>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51626</xdr:colOff>
      <xdr:row>8</xdr:row>
      <xdr:rowOff>123903</xdr:rowOff>
    </xdr:from>
    <xdr:to>
      <xdr:col>23</xdr:col>
      <xdr:colOff>51626</xdr:colOff>
      <xdr:row>9</xdr:row>
      <xdr:rowOff>51321</xdr:rowOff>
    </xdr:to>
    <xdr:cxnSp macro="">
      <xdr:nvCxnSpPr>
        <xdr:cNvPr id="6" name="Straight Connector 5"/>
        <xdr:cNvCxnSpPr/>
      </xdr:nvCxnSpPr>
      <xdr:spPr>
        <a:xfrm>
          <a:off x="14000976" y="1662358"/>
          <a:ext cx="0" cy="82296"/>
        </a:xfrm>
        <a:prstGeom prst="line">
          <a:avLst/>
        </a:prstGeom>
        <a:ln>
          <a:solidFill>
            <a:srgbClr val="F3864F"/>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editAs="oneCell">
    <xdr:from>
      <xdr:col>14</xdr:col>
      <xdr:colOff>704850</xdr:colOff>
      <xdr:row>0</xdr:row>
      <xdr:rowOff>0</xdr:rowOff>
    </xdr:from>
    <xdr:to>
      <xdr:col>18</xdr:col>
      <xdr:colOff>278135</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3450" y="0"/>
          <a:ext cx="2621285" cy="86258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14</xdr:col>
      <xdr:colOff>704850</xdr:colOff>
      <xdr:row>0</xdr:row>
      <xdr:rowOff>0</xdr:rowOff>
    </xdr:from>
    <xdr:to>
      <xdr:col>18</xdr:col>
      <xdr:colOff>278135</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3450" y="0"/>
          <a:ext cx="2621285" cy="86258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14</xdr:col>
      <xdr:colOff>704850</xdr:colOff>
      <xdr:row>0</xdr:row>
      <xdr:rowOff>0</xdr:rowOff>
    </xdr:from>
    <xdr:to>
      <xdr:col>18</xdr:col>
      <xdr:colOff>278135</xdr:colOff>
      <xdr:row>4</xdr:row>
      <xdr:rowOff>186311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3450" y="0"/>
          <a:ext cx="2621285" cy="86258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14</xdr:col>
      <xdr:colOff>704850</xdr:colOff>
      <xdr:row>0</xdr:row>
      <xdr:rowOff>0</xdr:rowOff>
    </xdr:from>
    <xdr:to>
      <xdr:col>18</xdr:col>
      <xdr:colOff>278135</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3450" y="0"/>
          <a:ext cx="2621285" cy="86258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14</xdr:col>
      <xdr:colOff>704850</xdr:colOff>
      <xdr:row>0</xdr:row>
      <xdr:rowOff>0</xdr:rowOff>
    </xdr:from>
    <xdr:to>
      <xdr:col>18</xdr:col>
      <xdr:colOff>278135</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3450" y="0"/>
          <a:ext cx="2621285" cy="86258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14</xdr:col>
      <xdr:colOff>723900</xdr:colOff>
      <xdr:row>0</xdr:row>
      <xdr:rowOff>0</xdr:rowOff>
    </xdr:from>
    <xdr:to>
      <xdr:col>18</xdr:col>
      <xdr:colOff>297185</xdr:colOff>
      <xdr:row>4</xdr:row>
      <xdr:rowOff>186311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00" y="0"/>
          <a:ext cx="2621285" cy="86258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14</xdr:col>
      <xdr:colOff>704850</xdr:colOff>
      <xdr:row>0</xdr:row>
      <xdr:rowOff>0</xdr:rowOff>
    </xdr:from>
    <xdr:to>
      <xdr:col>18</xdr:col>
      <xdr:colOff>278135</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3450" y="0"/>
          <a:ext cx="2621285" cy="86258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14</xdr:col>
      <xdr:colOff>695325</xdr:colOff>
      <xdr:row>0</xdr:row>
      <xdr:rowOff>0</xdr:rowOff>
    </xdr:from>
    <xdr:to>
      <xdr:col>18</xdr:col>
      <xdr:colOff>268610</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53925" y="0"/>
          <a:ext cx="2621285" cy="86258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14</xdr:col>
      <xdr:colOff>695325</xdr:colOff>
      <xdr:row>0</xdr:row>
      <xdr:rowOff>0</xdr:rowOff>
    </xdr:from>
    <xdr:to>
      <xdr:col>18</xdr:col>
      <xdr:colOff>268610</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53925" y="0"/>
          <a:ext cx="2621285" cy="86258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14</xdr:col>
      <xdr:colOff>695325</xdr:colOff>
      <xdr:row>0</xdr:row>
      <xdr:rowOff>0</xdr:rowOff>
    </xdr:from>
    <xdr:to>
      <xdr:col>18</xdr:col>
      <xdr:colOff>268610</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53925" y="0"/>
          <a:ext cx="2621285" cy="8625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704850</xdr:colOff>
      <xdr:row>0</xdr:row>
      <xdr:rowOff>0</xdr:rowOff>
    </xdr:from>
    <xdr:to>
      <xdr:col>18</xdr:col>
      <xdr:colOff>278135</xdr:colOff>
      <xdr:row>4</xdr:row>
      <xdr:rowOff>186311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3450" y="0"/>
          <a:ext cx="2621285" cy="86258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14</xdr:col>
      <xdr:colOff>695325</xdr:colOff>
      <xdr:row>0</xdr:row>
      <xdr:rowOff>0</xdr:rowOff>
    </xdr:from>
    <xdr:to>
      <xdr:col>18</xdr:col>
      <xdr:colOff>268610</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53925" y="0"/>
          <a:ext cx="2621285" cy="86258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14</xdr:col>
      <xdr:colOff>704850</xdr:colOff>
      <xdr:row>0</xdr:row>
      <xdr:rowOff>0</xdr:rowOff>
    </xdr:from>
    <xdr:to>
      <xdr:col>18</xdr:col>
      <xdr:colOff>278135</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3450" y="0"/>
          <a:ext cx="2621285" cy="86258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14</xdr:col>
      <xdr:colOff>695325</xdr:colOff>
      <xdr:row>0</xdr:row>
      <xdr:rowOff>0</xdr:rowOff>
    </xdr:from>
    <xdr:to>
      <xdr:col>18</xdr:col>
      <xdr:colOff>268610</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53925" y="0"/>
          <a:ext cx="2621285" cy="86258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14</xdr:col>
      <xdr:colOff>704850</xdr:colOff>
      <xdr:row>0</xdr:row>
      <xdr:rowOff>0</xdr:rowOff>
    </xdr:from>
    <xdr:to>
      <xdr:col>18</xdr:col>
      <xdr:colOff>278135</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3450" y="0"/>
          <a:ext cx="2621285" cy="862586"/>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14</xdr:col>
      <xdr:colOff>695325</xdr:colOff>
      <xdr:row>0</xdr:row>
      <xdr:rowOff>0</xdr:rowOff>
    </xdr:from>
    <xdr:to>
      <xdr:col>18</xdr:col>
      <xdr:colOff>268610</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53925" y="0"/>
          <a:ext cx="2621285" cy="86258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14</xdr:col>
      <xdr:colOff>714375</xdr:colOff>
      <xdr:row>0</xdr:row>
      <xdr:rowOff>0</xdr:rowOff>
    </xdr:from>
    <xdr:to>
      <xdr:col>18</xdr:col>
      <xdr:colOff>287660</xdr:colOff>
      <xdr:row>4</xdr:row>
      <xdr:rowOff>186311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72975" y="0"/>
          <a:ext cx="2621285" cy="86258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14</xdr:col>
      <xdr:colOff>704850</xdr:colOff>
      <xdr:row>0</xdr:row>
      <xdr:rowOff>0</xdr:rowOff>
    </xdr:from>
    <xdr:to>
      <xdr:col>18</xdr:col>
      <xdr:colOff>278135</xdr:colOff>
      <xdr:row>4</xdr:row>
      <xdr:rowOff>186311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3450" y="0"/>
          <a:ext cx="2621285" cy="86258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14</xdr:col>
      <xdr:colOff>704850</xdr:colOff>
      <xdr:row>0</xdr:row>
      <xdr:rowOff>0</xdr:rowOff>
    </xdr:from>
    <xdr:to>
      <xdr:col>18</xdr:col>
      <xdr:colOff>278135</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3450" y="0"/>
          <a:ext cx="2621285" cy="8625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714375</xdr:colOff>
      <xdr:row>0</xdr:row>
      <xdr:rowOff>0</xdr:rowOff>
    </xdr:from>
    <xdr:to>
      <xdr:col>18</xdr:col>
      <xdr:colOff>287660</xdr:colOff>
      <xdr:row>4</xdr:row>
      <xdr:rowOff>186311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72975" y="0"/>
          <a:ext cx="2621285" cy="8625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704850</xdr:colOff>
      <xdr:row>0</xdr:row>
      <xdr:rowOff>0</xdr:rowOff>
    </xdr:from>
    <xdr:to>
      <xdr:col>18</xdr:col>
      <xdr:colOff>278135</xdr:colOff>
      <xdr:row>4</xdr:row>
      <xdr:rowOff>186311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3450" y="0"/>
          <a:ext cx="2621285" cy="8625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704850</xdr:colOff>
      <xdr:row>0</xdr:row>
      <xdr:rowOff>0</xdr:rowOff>
    </xdr:from>
    <xdr:to>
      <xdr:col>18</xdr:col>
      <xdr:colOff>278135</xdr:colOff>
      <xdr:row>4</xdr:row>
      <xdr:rowOff>186311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63450" y="0"/>
          <a:ext cx="2621285" cy="86258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714375</xdr:colOff>
      <xdr:row>0</xdr:row>
      <xdr:rowOff>0</xdr:rowOff>
    </xdr:from>
    <xdr:to>
      <xdr:col>18</xdr:col>
      <xdr:colOff>287660</xdr:colOff>
      <xdr:row>4</xdr:row>
      <xdr:rowOff>186311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72975" y="0"/>
          <a:ext cx="2621285" cy="86258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14</xdr:col>
      <xdr:colOff>695325</xdr:colOff>
      <xdr:row>0</xdr:row>
      <xdr:rowOff>0</xdr:rowOff>
    </xdr:from>
    <xdr:to>
      <xdr:col>18</xdr:col>
      <xdr:colOff>268610</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53925" y="0"/>
          <a:ext cx="2621285" cy="86258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14</xdr:col>
      <xdr:colOff>695325</xdr:colOff>
      <xdr:row>0</xdr:row>
      <xdr:rowOff>0</xdr:rowOff>
    </xdr:from>
    <xdr:to>
      <xdr:col>18</xdr:col>
      <xdr:colOff>268610</xdr:colOff>
      <xdr:row>4</xdr:row>
      <xdr:rowOff>186311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53925" y="0"/>
          <a:ext cx="2621285" cy="8625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applnt.eurostat.cec/estat-eda/Users/sturcma/AppData/Local/Temp/1/SHARES2012_v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ergy/RENEWABLES/1.%20SHARES/SHARES%202015/DATA/IT/EDAMIS%20transmissions/Copy%20of%20ENERGY_SHARES_A_IT_2015_0000_V00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sapplnt.eurostat.cec/estat-eda/Users/sturcma/AppData/Local/Temp/1/New%20questionnaires/Q_G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IL"/>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c.europa.eu/eurostat/web/energy/data/shares"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8.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B9C31E"/>
  </sheetPr>
  <dimension ref="A1:I51"/>
  <sheetViews>
    <sheetView workbookViewId="0"/>
  </sheetViews>
  <sheetFormatPr defaultColWidth="8.81640625" defaultRowHeight="17.25" customHeight="1" x14ac:dyDescent="0.35"/>
  <cols>
    <col min="1" max="8" width="10" style="43" customWidth="1"/>
    <col min="9" max="9" width="15.453125" style="43" customWidth="1"/>
    <col min="10" max="16384" width="8.81640625" style="43"/>
  </cols>
  <sheetData>
    <row r="1" spans="1:9" ht="67.5" customHeight="1" x14ac:dyDescent="0.35">
      <c r="A1" s="42"/>
      <c r="B1" s="42"/>
      <c r="C1" s="42"/>
      <c r="D1" s="42"/>
      <c r="E1" s="42"/>
      <c r="F1" s="42"/>
      <c r="G1" s="42"/>
      <c r="H1" s="42"/>
      <c r="I1" s="42"/>
    </row>
    <row r="2" spans="1:9" ht="67.5" customHeight="1" x14ac:dyDescent="0.35">
      <c r="A2" s="181" t="s">
        <v>76</v>
      </c>
      <c r="B2" s="181"/>
      <c r="C2" s="181"/>
      <c r="D2" s="181"/>
      <c r="E2" s="181"/>
      <c r="F2" s="181"/>
      <c r="G2" s="181"/>
      <c r="H2" s="181"/>
      <c r="I2" s="181"/>
    </row>
    <row r="3" spans="1:9" ht="22.5" customHeight="1" x14ac:dyDescent="0.35">
      <c r="A3" s="182" t="s">
        <v>69</v>
      </c>
      <c r="B3" s="182"/>
      <c r="C3" s="182"/>
      <c r="D3" s="182"/>
      <c r="E3" s="182"/>
      <c r="F3" s="182"/>
      <c r="G3" s="182"/>
      <c r="H3" s="182"/>
      <c r="I3" s="182"/>
    </row>
    <row r="4" spans="1:9" ht="22.5" customHeight="1" x14ac:dyDescent="0.35">
      <c r="A4" s="189"/>
      <c r="B4" s="189"/>
      <c r="C4" s="189"/>
      <c r="D4" s="189"/>
      <c r="E4" s="189"/>
      <c r="F4" s="189"/>
      <c r="G4" s="189"/>
      <c r="H4" s="189"/>
      <c r="I4" s="189"/>
    </row>
    <row r="5" spans="1:9" s="44" customFormat="1" ht="15" customHeight="1" x14ac:dyDescent="0.35">
      <c r="A5" s="44" t="s">
        <v>70</v>
      </c>
    </row>
    <row r="6" spans="1:9" s="44" customFormat="1" ht="15" customHeight="1" x14ac:dyDescent="0.35">
      <c r="A6" s="44" t="s">
        <v>71</v>
      </c>
    </row>
    <row r="7" spans="1:9" s="44" customFormat="1" ht="15" customHeight="1" x14ac:dyDescent="0.35">
      <c r="A7" s="44" t="s">
        <v>72</v>
      </c>
    </row>
    <row r="8" spans="1:9" s="44" customFormat="1" ht="15" customHeight="1" x14ac:dyDescent="0.35">
      <c r="A8" s="183" t="s">
        <v>73</v>
      </c>
      <c r="B8" s="184"/>
      <c r="C8" s="184"/>
      <c r="D8" s="184"/>
      <c r="E8" s="184"/>
      <c r="F8" s="184"/>
      <c r="G8" s="184"/>
      <c r="H8" s="184"/>
      <c r="I8" s="184"/>
    </row>
    <row r="9" spans="1:9" s="44" customFormat="1" ht="15" customHeight="1" x14ac:dyDescent="0.35"/>
    <row r="10" spans="1:9" s="45" customFormat="1" ht="72.75" customHeight="1" x14ac:dyDescent="0.35">
      <c r="A10" s="185" t="s">
        <v>77</v>
      </c>
      <c r="B10" s="185"/>
      <c r="C10" s="185"/>
      <c r="D10" s="185"/>
      <c r="E10" s="185"/>
      <c r="F10" s="185"/>
      <c r="G10" s="185"/>
      <c r="H10" s="185"/>
      <c r="I10" s="185"/>
    </row>
    <row r="11" spans="1:9" s="45" customFormat="1" ht="82.5" customHeight="1" x14ac:dyDescent="0.35">
      <c r="A11" s="185"/>
      <c r="B11" s="185"/>
      <c r="C11" s="185"/>
      <c r="D11" s="185"/>
      <c r="E11" s="185"/>
      <c r="F11" s="185"/>
      <c r="G11" s="185"/>
      <c r="H11" s="185"/>
      <c r="I11" s="185"/>
    </row>
    <row r="12" spans="1:9" s="44" customFormat="1" ht="15" customHeight="1" x14ac:dyDescent="0.35"/>
    <row r="13" spans="1:9" s="44" customFormat="1" ht="30" customHeight="1" x14ac:dyDescent="0.35">
      <c r="A13" s="186" t="s">
        <v>78</v>
      </c>
      <c r="B13" s="186"/>
      <c r="C13" s="186"/>
      <c r="D13" s="186"/>
      <c r="E13" s="186"/>
      <c r="F13" s="186"/>
      <c r="G13" s="186"/>
      <c r="H13" s="186"/>
      <c r="I13" s="186"/>
    </row>
    <row r="14" spans="1:9" s="44" customFormat="1" ht="30" customHeight="1" x14ac:dyDescent="0.35">
      <c r="A14" s="186"/>
      <c r="B14" s="186"/>
      <c r="C14" s="186"/>
      <c r="D14" s="186"/>
      <c r="E14" s="186"/>
      <c r="F14" s="186"/>
      <c r="G14" s="186"/>
      <c r="H14" s="186"/>
      <c r="I14" s="186"/>
    </row>
    <row r="15" spans="1:9" s="44" customFormat="1" ht="15" customHeight="1" x14ac:dyDescent="0.35">
      <c r="B15" s="46"/>
      <c r="C15" s="46"/>
      <c r="D15" s="46"/>
      <c r="E15" s="46"/>
      <c r="F15" s="46"/>
      <c r="G15" s="46"/>
      <c r="H15" s="46"/>
      <c r="I15" s="46"/>
    </row>
    <row r="16" spans="1:9" s="44" customFormat="1" ht="30" customHeight="1" x14ac:dyDescent="0.35">
      <c r="A16" s="187" t="s">
        <v>121</v>
      </c>
      <c r="B16" s="188"/>
      <c r="C16" s="188"/>
      <c r="D16" s="188"/>
      <c r="E16" s="188"/>
      <c r="F16" s="188"/>
      <c r="G16" s="188"/>
      <c r="H16" s="188"/>
      <c r="I16" s="188"/>
    </row>
    <row r="17" spans="1:9" s="44" customFormat="1" ht="30" customHeight="1" x14ac:dyDescent="0.35">
      <c r="A17" s="188"/>
      <c r="B17" s="188"/>
      <c r="C17" s="188"/>
      <c r="D17" s="188"/>
      <c r="E17" s="188"/>
      <c r="F17" s="188"/>
      <c r="G17" s="188"/>
      <c r="H17" s="188"/>
      <c r="I17" s="188"/>
    </row>
    <row r="18" spans="1:9" s="44" customFormat="1" ht="30" customHeight="1" x14ac:dyDescent="0.35">
      <c r="A18" s="188"/>
      <c r="B18" s="188"/>
      <c r="C18" s="188"/>
      <c r="D18" s="188"/>
      <c r="E18" s="188"/>
      <c r="F18" s="188"/>
      <c r="G18" s="188"/>
      <c r="H18" s="188"/>
      <c r="I18" s="188"/>
    </row>
    <row r="19" spans="1:9" s="44" customFormat="1" ht="30" customHeight="1" x14ac:dyDescent="0.35">
      <c r="A19" s="188"/>
      <c r="B19" s="188"/>
      <c r="C19" s="188"/>
      <c r="D19" s="188"/>
      <c r="E19" s="188"/>
      <c r="F19" s="188"/>
      <c r="G19" s="188"/>
      <c r="H19" s="188"/>
      <c r="I19" s="188"/>
    </row>
    <row r="20" spans="1:9" s="44" customFormat="1" ht="30" customHeight="1" x14ac:dyDescent="0.35">
      <c r="A20" s="188"/>
      <c r="B20" s="188"/>
      <c r="C20" s="188"/>
      <c r="D20" s="188"/>
      <c r="E20" s="188"/>
      <c r="F20" s="188"/>
      <c r="G20" s="188"/>
      <c r="H20" s="188"/>
      <c r="I20" s="188"/>
    </row>
    <row r="21" spans="1:9" s="44" customFormat="1" ht="65.25" customHeight="1" x14ac:dyDescent="0.35">
      <c r="A21" s="188"/>
      <c r="B21" s="188"/>
      <c r="C21" s="188"/>
      <c r="D21" s="188"/>
      <c r="E21" s="188"/>
      <c r="F21" s="188"/>
      <c r="G21" s="188"/>
      <c r="H21" s="188"/>
      <c r="I21" s="188"/>
    </row>
    <row r="22" spans="1:9" s="44" customFormat="1" ht="40.5" customHeight="1" x14ac:dyDescent="0.35">
      <c r="A22" s="188"/>
      <c r="B22" s="188"/>
      <c r="C22" s="188"/>
      <c r="D22" s="188"/>
      <c r="E22" s="188"/>
      <c r="F22" s="188"/>
      <c r="G22" s="188"/>
      <c r="H22" s="188"/>
      <c r="I22" s="188"/>
    </row>
    <row r="23" spans="1:9" s="44" customFormat="1" ht="15" customHeight="1" x14ac:dyDescent="0.35">
      <c r="A23" s="45"/>
      <c r="B23" s="45"/>
      <c r="C23" s="45"/>
      <c r="D23" s="45"/>
      <c r="E23" s="45"/>
      <c r="F23" s="45"/>
      <c r="G23" s="45"/>
      <c r="H23" s="45"/>
      <c r="I23" s="45"/>
    </row>
    <row r="24" spans="1:9" s="44" customFormat="1" ht="21" customHeight="1" x14ac:dyDescent="0.35">
      <c r="A24" s="180" t="s">
        <v>74</v>
      </c>
      <c r="B24" s="180"/>
      <c r="C24" s="180"/>
      <c r="D24" s="180"/>
      <c r="E24" s="180"/>
      <c r="F24" s="180"/>
      <c r="G24" s="180"/>
      <c r="H24" s="180"/>
      <c r="I24" s="180"/>
    </row>
    <row r="25" spans="1:9" s="44" customFormat="1" ht="21" customHeight="1" x14ac:dyDescent="0.35">
      <c r="A25" s="180"/>
      <c r="B25" s="180"/>
      <c r="C25" s="180"/>
      <c r="D25" s="180"/>
      <c r="E25" s="180"/>
      <c r="F25" s="180"/>
      <c r="G25" s="180"/>
      <c r="H25" s="180"/>
      <c r="I25" s="180"/>
    </row>
    <row r="26" spans="1:9" s="44" customFormat="1" ht="21" customHeight="1" x14ac:dyDescent="0.35">
      <c r="A26" s="180"/>
      <c r="B26" s="180"/>
      <c r="C26" s="180"/>
      <c r="D26" s="180"/>
      <c r="E26" s="180"/>
      <c r="F26" s="180"/>
      <c r="G26" s="180"/>
      <c r="H26" s="180"/>
      <c r="I26" s="180"/>
    </row>
    <row r="27" spans="1:9" s="44" customFormat="1" ht="15" customHeight="1" x14ac:dyDescent="0.35"/>
    <row r="28" spans="1:9" s="44" customFormat="1" ht="15" customHeight="1" x14ac:dyDescent="0.35">
      <c r="A28" s="47"/>
      <c r="B28" s="47"/>
      <c r="C28" s="48" t="s">
        <v>75</v>
      </c>
      <c r="D28" s="47" t="s">
        <v>175</v>
      </c>
      <c r="E28" s="47"/>
      <c r="F28" s="47"/>
      <c r="G28" s="47"/>
      <c r="H28" s="47"/>
    </row>
    <row r="29" spans="1:9" s="44" customFormat="1" ht="13.5" x14ac:dyDescent="0.35"/>
    <row r="30" spans="1:9" s="44" customFormat="1" ht="13.5" x14ac:dyDescent="0.35"/>
    <row r="31" spans="1:9" s="44" customFormat="1" ht="13.5" x14ac:dyDescent="0.35"/>
    <row r="32" spans="1:9" s="44" customFormat="1" ht="13.5" x14ac:dyDescent="0.35"/>
    <row r="33" s="44" customFormat="1" ht="13.5" x14ac:dyDescent="0.35"/>
    <row r="34" s="44" customFormat="1" ht="13.5" x14ac:dyDescent="0.35"/>
    <row r="35" s="44" customFormat="1" ht="13.5" x14ac:dyDescent="0.35"/>
    <row r="36" s="44" customFormat="1" ht="13.5" x14ac:dyDescent="0.35"/>
    <row r="37" s="44" customFormat="1" ht="13.5" x14ac:dyDescent="0.35"/>
    <row r="38" s="44" customFormat="1" ht="13.5" x14ac:dyDescent="0.35"/>
    <row r="39" s="44" customFormat="1" ht="13.5" x14ac:dyDescent="0.35"/>
    <row r="40" s="44" customFormat="1" ht="13.5" x14ac:dyDescent="0.35"/>
    <row r="41" s="44" customFormat="1" ht="13.5" x14ac:dyDescent="0.35"/>
    <row r="42" s="44" customFormat="1" ht="13.5" x14ac:dyDescent="0.35"/>
    <row r="43" s="44" customFormat="1" ht="13.5" x14ac:dyDescent="0.35"/>
    <row r="44" s="44" customFormat="1" ht="13.5" x14ac:dyDescent="0.35"/>
    <row r="45" s="44" customFormat="1" ht="13.5" x14ac:dyDescent="0.35"/>
    <row r="46" s="44" customFormat="1" ht="13.5" x14ac:dyDescent="0.35"/>
    <row r="47" s="44" customFormat="1" ht="13.5" x14ac:dyDescent="0.35"/>
    <row r="48" s="44" customFormat="1" ht="13.5" x14ac:dyDescent="0.35"/>
    <row r="49" s="44" customFormat="1" ht="13.5" x14ac:dyDescent="0.35"/>
    <row r="50" s="44" customFormat="1" ht="13.5" x14ac:dyDescent="0.35"/>
    <row r="51" s="44" customFormat="1" ht="13.5" x14ac:dyDescent="0.35"/>
  </sheetData>
  <mergeCells count="8">
    <mergeCell ref="A24:I26"/>
    <mergeCell ref="A2:I2"/>
    <mergeCell ref="A3:I3"/>
    <mergeCell ref="A8:I8"/>
    <mergeCell ref="A10:I11"/>
    <mergeCell ref="A13:I14"/>
    <mergeCell ref="A16:I22"/>
    <mergeCell ref="A4:I4"/>
  </mergeCells>
  <hyperlinks>
    <hyperlink ref="A8"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95</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0.84264832330180561</v>
      </c>
      <c r="D7" s="9">
        <v>1.1794210375465748</v>
      </c>
      <c r="E7" s="9">
        <v>1.2568071080538836</v>
      </c>
      <c r="F7" s="9">
        <v>1.3532358842075092</v>
      </c>
      <c r="G7" s="9">
        <v>1.4845514474061334</v>
      </c>
      <c r="H7" s="9">
        <v>2.141358555460017</v>
      </c>
      <c r="I7" s="9">
        <v>1.9207525692994309</v>
      </c>
      <c r="J7" s="9">
        <v>1.7154336759065907</v>
      </c>
      <c r="K7" s="9">
        <v>2.8482077822817287</v>
      </c>
      <c r="L7" s="9">
        <v>2.8111312560564499</v>
      </c>
      <c r="M7" s="9">
        <v>1.7972780439203482</v>
      </c>
      <c r="N7" s="9">
        <v>2.2232283503255124</v>
      </c>
      <c r="O7" s="9">
        <v>0</v>
      </c>
      <c r="P7" s="9">
        <v>0</v>
      </c>
      <c r="Q7" s="9">
        <v>0</v>
      </c>
      <c r="R7" s="9">
        <v>0</v>
      </c>
      <c r="S7" s="9">
        <v>0</v>
      </c>
    </row>
    <row r="8" spans="1:27" s="4" customFormat="1" ht="15" customHeight="1" x14ac:dyDescent="0.35">
      <c r="A8" s="4" t="s">
        <v>3</v>
      </c>
      <c r="C8" s="9">
        <v>0.85984522785898532</v>
      </c>
      <c r="D8" s="9">
        <v>4.2538003536721876</v>
      </c>
      <c r="E8" s="9">
        <v>6.7217466073498082</v>
      </c>
      <c r="F8" s="9">
        <v>8.3934122627157866</v>
      </c>
      <c r="G8" s="9">
        <v>12.430982548927355</v>
      </c>
      <c r="H8" s="9">
        <v>17.472793547468203</v>
      </c>
      <c r="I8" s="9">
        <v>21.225597190394115</v>
      </c>
      <c r="J8" s="9">
        <v>29.638255665161374</v>
      </c>
      <c r="K8" s="9">
        <v>43.028053993343399</v>
      </c>
      <c r="L8" s="9">
        <v>48.559091173460814</v>
      </c>
      <c r="M8" s="9">
        <v>50.163101756156912</v>
      </c>
      <c r="N8" s="9">
        <v>55.847790534958612</v>
      </c>
      <c r="O8" s="9">
        <v>0</v>
      </c>
      <c r="P8" s="9">
        <v>0</v>
      </c>
      <c r="Q8" s="9">
        <v>0</v>
      </c>
      <c r="R8" s="9">
        <v>0</v>
      </c>
      <c r="S8" s="9">
        <v>0</v>
      </c>
    </row>
    <row r="9" spans="1:27" s="4" customFormat="1" ht="15" customHeight="1" x14ac:dyDescent="0.35">
      <c r="A9" s="4" t="s">
        <v>4</v>
      </c>
      <c r="C9" s="9">
        <v>0</v>
      </c>
      <c r="D9" s="9">
        <v>0</v>
      </c>
      <c r="E9" s="9">
        <v>0</v>
      </c>
      <c r="F9" s="9">
        <v>0</v>
      </c>
      <c r="G9" s="9">
        <v>0</v>
      </c>
      <c r="H9" s="9">
        <v>0</v>
      </c>
      <c r="I9" s="9">
        <v>0</v>
      </c>
      <c r="J9" s="9">
        <v>0</v>
      </c>
      <c r="K9" s="9">
        <v>0</v>
      </c>
      <c r="L9" s="9">
        <v>0</v>
      </c>
      <c r="M9" s="9">
        <v>0</v>
      </c>
      <c r="N9" s="9">
        <v>0</v>
      </c>
      <c r="O9" s="9">
        <v>0</v>
      </c>
      <c r="P9" s="9">
        <v>0</v>
      </c>
      <c r="Q9" s="9">
        <v>0</v>
      </c>
      <c r="R9" s="9">
        <v>0</v>
      </c>
      <c r="S9" s="9">
        <v>0</v>
      </c>
    </row>
    <row r="10" spans="1:27" s="4" customFormat="1" ht="15" customHeight="1" x14ac:dyDescent="0.35">
      <c r="A10" s="4" t="s">
        <v>5</v>
      </c>
      <c r="C10" s="9">
        <v>1.9776440240756663</v>
      </c>
      <c r="D10" s="9">
        <v>1.8056749785038695</v>
      </c>
      <c r="E10" s="9">
        <v>2.2355975924333622</v>
      </c>
      <c r="F10" s="9">
        <v>1.6809974204643165</v>
      </c>
      <c r="G10" s="9">
        <v>2.3512467755803952</v>
      </c>
      <c r="H10" s="9">
        <v>26.318916595012897</v>
      </c>
      <c r="I10" s="9">
        <v>62.753224419604479</v>
      </c>
      <c r="J10" s="9">
        <v>65.861220980223564</v>
      </c>
      <c r="K10" s="9">
        <v>84.707050730868445</v>
      </c>
      <c r="L10" s="9">
        <v>55.460017196904552</v>
      </c>
      <c r="M10" s="9">
        <v>62.854686156491823</v>
      </c>
      <c r="N10" s="9">
        <v>61.049011177987957</v>
      </c>
      <c r="O10" s="9">
        <v>0</v>
      </c>
      <c r="P10" s="9">
        <v>0</v>
      </c>
      <c r="Q10" s="9">
        <v>0</v>
      </c>
      <c r="R10" s="9">
        <v>0</v>
      </c>
      <c r="S10" s="9">
        <v>0</v>
      </c>
    </row>
    <row r="11" spans="1:27" s="4" customFormat="1" ht="15" customHeight="1" x14ac:dyDescent="0.35">
      <c r="A11" s="4" t="s">
        <v>6</v>
      </c>
      <c r="C11" s="9">
        <v>0.60189165950128976</v>
      </c>
      <c r="D11" s="9">
        <v>1.2322441960447115</v>
      </c>
      <c r="E11" s="9">
        <v>1.2037833190025782</v>
      </c>
      <c r="F11" s="9">
        <v>1.1526225279449709</v>
      </c>
      <c r="G11" s="9">
        <v>0.79905417024935577</v>
      </c>
      <c r="H11" s="9">
        <v>0.57523645743766105</v>
      </c>
      <c r="I11" s="10">
        <v>0.87618228718830105</v>
      </c>
      <c r="J11" s="9">
        <v>1.2955288048151241</v>
      </c>
      <c r="K11" s="9">
        <v>1.3551160791057406</v>
      </c>
      <c r="L11" s="9">
        <v>1.7196904557179706</v>
      </c>
      <c r="M11" s="9">
        <v>2.3215821152192508</v>
      </c>
      <c r="N11" s="9">
        <v>4.2992261392949267</v>
      </c>
      <c r="O11" s="9">
        <v>0</v>
      </c>
      <c r="P11" s="9">
        <v>0</v>
      </c>
      <c r="Q11" s="9">
        <v>0</v>
      </c>
      <c r="R11" s="9">
        <v>0</v>
      </c>
      <c r="S11" s="9">
        <v>0</v>
      </c>
    </row>
    <row r="12" spans="1:27" s="4" customFormat="1" ht="15" customHeight="1" x14ac:dyDescent="0.35">
      <c r="A12" s="11" t="s">
        <v>7</v>
      </c>
      <c r="B12" s="11"/>
      <c r="C12" s="12">
        <f>SUM(C7:C11)</f>
        <v>4.2820292347377471</v>
      </c>
      <c r="D12" s="12">
        <f t="shared" ref="D12:S12" si="0">SUM(D7:D11)</f>
        <v>8.4711405657673424</v>
      </c>
      <c r="E12" s="12">
        <f t="shared" si="0"/>
        <v>11.417934626839632</v>
      </c>
      <c r="F12" s="12">
        <f t="shared" si="0"/>
        <v>12.580268095332583</v>
      </c>
      <c r="G12" s="12">
        <f t="shared" si="0"/>
        <v>17.065834942163239</v>
      </c>
      <c r="H12" s="12">
        <f t="shared" si="0"/>
        <v>46.508305155378778</v>
      </c>
      <c r="I12" s="12">
        <f t="shared" si="0"/>
        <v>86.775756466486328</v>
      </c>
      <c r="J12" s="12">
        <f t="shared" si="0"/>
        <v>98.510439126106647</v>
      </c>
      <c r="K12" s="12">
        <f t="shared" si="0"/>
        <v>131.9384285855993</v>
      </c>
      <c r="L12" s="12">
        <f t="shared" si="0"/>
        <v>108.54993008213978</v>
      </c>
      <c r="M12" s="12">
        <f t="shared" si="0"/>
        <v>117.13664807178834</v>
      </c>
      <c r="N12" s="12">
        <f t="shared" si="0"/>
        <v>123.41925620256701</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731.72828890799656</v>
      </c>
      <c r="D15" s="12">
        <v>739.20894239036966</v>
      </c>
      <c r="E15" s="12">
        <v>772.31298366294061</v>
      </c>
      <c r="F15" s="12">
        <v>840.06878761822873</v>
      </c>
      <c r="G15" s="12">
        <v>828.89079965606186</v>
      </c>
      <c r="H15" s="12">
        <v>761.9088564058469</v>
      </c>
      <c r="I15" s="12">
        <v>834.90971625107477</v>
      </c>
      <c r="J15" s="12">
        <v>802.32158211521914</v>
      </c>
      <c r="K15" s="12">
        <v>836.37145313843519</v>
      </c>
      <c r="L15" s="12">
        <v>832.93207222699925</v>
      </c>
      <c r="M15" s="12">
        <v>833.36199484092867</v>
      </c>
      <c r="N15" s="12">
        <v>816.16509028374901</v>
      </c>
      <c r="O15" s="12">
        <v>0</v>
      </c>
      <c r="P15" s="12">
        <v>0</v>
      </c>
      <c r="Q15" s="12">
        <v>0</v>
      </c>
      <c r="R15" s="12">
        <v>0</v>
      </c>
      <c r="S15" s="12">
        <v>0</v>
      </c>
    </row>
    <row r="16" spans="1:27" s="7" customFormat="1" ht="27" customHeight="1" thickBot="1" x14ac:dyDescent="0.4">
      <c r="A16" s="13" t="s">
        <v>11</v>
      </c>
      <c r="B16" s="14"/>
      <c r="C16" s="15">
        <f t="shared" ref="C16:S16" si="1">IF(C15&gt;0,C12/C15,"")</f>
        <v>5.8519388954171563E-3</v>
      </c>
      <c r="D16" s="15">
        <f t="shared" si="1"/>
        <v>1.145973767359244E-2</v>
      </c>
      <c r="E16" s="15">
        <f t="shared" si="1"/>
        <v>1.4784077010704178E-2</v>
      </c>
      <c r="F16" s="15">
        <f t="shared" si="1"/>
        <v>1.4975283311025378E-2</v>
      </c>
      <c r="G16" s="15">
        <f t="shared" si="1"/>
        <v>2.0588761449933452E-2</v>
      </c>
      <c r="H16" s="15">
        <f t="shared" si="1"/>
        <v>6.104182247568618E-2</v>
      </c>
      <c r="I16" s="15">
        <f t="shared" si="1"/>
        <v>0.10393429945471019</v>
      </c>
      <c r="J16" s="15">
        <f t="shared" si="1"/>
        <v>0.12278173904582794</v>
      </c>
      <c r="K16" s="15">
        <f t="shared" si="1"/>
        <v>0.1577509945975655</v>
      </c>
      <c r="L16" s="15">
        <f t="shared" si="1"/>
        <v>0.13032266820019464</v>
      </c>
      <c r="M16" s="15">
        <f t="shared" si="1"/>
        <v>0.14055914332180131</v>
      </c>
      <c r="N16" s="15">
        <f t="shared" si="1"/>
        <v>0.15121849448333904</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0.33203783319002578</v>
      </c>
      <c r="I19" s="9">
        <v>0.33600171969045567</v>
      </c>
      <c r="J19" s="9">
        <v>0.35941530524505588</v>
      </c>
      <c r="K19" s="9">
        <v>0.37208942390369737</v>
      </c>
      <c r="L19" s="9">
        <v>0.39165090283748932</v>
      </c>
      <c r="M19" s="9">
        <v>0.36355975924333617</v>
      </c>
      <c r="N19" s="9">
        <v>0.37069647463456579</v>
      </c>
      <c r="O19" s="9">
        <v>0</v>
      </c>
      <c r="P19" s="9">
        <v>0</v>
      </c>
      <c r="Q19" s="9">
        <v>0</v>
      </c>
      <c r="R19" s="9">
        <v>0</v>
      </c>
      <c r="S19" s="9">
        <v>0</v>
      </c>
    </row>
    <row r="20" spans="1:19" s="4" customFormat="1" ht="15" customHeight="1" x14ac:dyDescent="0.35">
      <c r="A20" s="4" t="s">
        <v>14</v>
      </c>
      <c r="C20" s="9">
        <v>0</v>
      </c>
      <c r="D20" s="9">
        <v>0</v>
      </c>
      <c r="E20" s="9">
        <v>0</v>
      </c>
      <c r="F20" s="9">
        <v>0</v>
      </c>
      <c r="G20" s="9">
        <v>0</v>
      </c>
      <c r="H20" s="9">
        <v>1.7315907136715392</v>
      </c>
      <c r="I20" s="9">
        <v>1.6416423043852106</v>
      </c>
      <c r="J20" s="9">
        <v>1.532244196044712</v>
      </c>
      <c r="K20" s="9">
        <v>1.5195700773860705</v>
      </c>
      <c r="L20" s="9">
        <v>1.4140240756663802</v>
      </c>
      <c r="M20" s="9">
        <v>1.1841616509028374</v>
      </c>
      <c r="N20" s="9">
        <v>1.0910404127257094</v>
      </c>
      <c r="O20" s="9">
        <v>0</v>
      </c>
      <c r="P20" s="9">
        <v>0</v>
      </c>
      <c r="Q20" s="9">
        <v>0</v>
      </c>
      <c r="R20" s="9">
        <v>0</v>
      </c>
      <c r="S20" s="9">
        <v>0</v>
      </c>
    </row>
    <row r="21" spans="1:19" s="4" customFormat="1" ht="15" customHeight="1" x14ac:dyDescent="0.35">
      <c r="A21" s="4" t="s">
        <v>15</v>
      </c>
      <c r="C21" s="9">
        <v>0.17286328460877043</v>
      </c>
      <c r="D21" s="9">
        <v>0.17286328460877043</v>
      </c>
      <c r="E21" s="9">
        <v>0.17286328460877043</v>
      </c>
      <c r="F21" s="9">
        <v>0.16621668099742049</v>
      </c>
      <c r="G21" s="9">
        <v>0.17169389509888219</v>
      </c>
      <c r="H21" s="9">
        <v>0.16601891659501289</v>
      </c>
      <c r="I21" s="9">
        <v>0.20452278589853826</v>
      </c>
      <c r="J21" s="9">
        <v>0.19604471195184867</v>
      </c>
      <c r="K21" s="9">
        <v>0.20295786758383494</v>
      </c>
      <c r="L21" s="9">
        <v>0.20515047291487534</v>
      </c>
      <c r="M21" s="9">
        <v>0.26257093723129837</v>
      </c>
      <c r="N21" s="9">
        <v>0.2834737747205503</v>
      </c>
      <c r="O21" s="9">
        <v>0</v>
      </c>
      <c r="P21" s="9">
        <v>0</v>
      </c>
      <c r="Q21" s="9">
        <v>0</v>
      </c>
      <c r="R21" s="9">
        <v>0</v>
      </c>
      <c r="S21" s="9">
        <v>0</v>
      </c>
    </row>
    <row r="22" spans="1:19" s="4" customFormat="1" ht="15" customHeight="1" x14ac:dyDescent="0.35">
      <c r="A22" s="4" t="s">
        <v>16</v>
      </c>
      <c r="C22" s="9">
        <v>1.0309200343938092</v>
      </c>
      <c r="D22" s="9">
        <v>1.0309200343938092</v>
      </c>
      <c r="E22" s="9">
        <v>1.0309200343938092</v>
      </c>
      <c r="F22" s="9">
        <v>0.95158211521926062</v>
      </c>
      <c r="G22" s="9">
        <v>0.94610490111779888</v>
      </c>
      <c r="H22" s="9">
        <v>0.86579535683576958</v>
      </c>
      <c r="I22" s="9">
        <v>0.99926053310404128</v>
      </c>
      <c r="J22" s="9">
        <v>0.83576956147893378</v>
      </c>
      <c r="K22" s="9">
        <v>0.82885640584694753</v>
      </c>
      <c r="L22" s="9">
        <v>0.74067927773000863</v>
      </c>
      <c r="M22" s="9">
        <v>0.85522785898538278</v>
      </c>
      <c r="N22" s="9">
        <v>0.83432502149613086</v>
      </c>
      <c r="O22" s="9">
        <v>0</v>
      </c>
      <c r="P22" s="9">
        <v>0</v>
      </c>
      <c r="Q22" s="9">
        <v>0</v>
      </c>
      <c r="R22" s="9">
        <v>0</v>
      </c>
      <c r="S22" s="9">
        <v>0</v>
      </c>
    </row>
    <row r="23" spans="1:19" s="4" customFormat="1" ht="15" customHeight="1" x14ac:dyDescent="0.35">
      <c r="A23" s="16" t="s">
        <v>17</v>
      </c>
      <c r="C23" s="9">
        <v>0.80257953568357698</v>
      </c>
      <c r="D23" s="9">
        <v>1.0989165950128976</v>
      </c>
      <c r="E23" s="9">
        <v>0.85196904557179709</v>
      </c>
      <c r="F23" s="9">
        <v>0.81829750644883903</v>
      </c>
      <c r="G23" s="9">
        <v>0.88488392089423884</v>
      </c>
      <c r="H23" s="9">
        <v>0.74708512467755805</v>
      </c>
      <c r="I23" s="9">
        <v>0.75965606190885648</v>
      </c>
      <c r="J23" s="9">
        <v>0.7515047291487531</v>
      </c>
      <c r="K23" s="9">
        <v>0.76109200343938099</v>
      </c>
      <c r="L23" s="9">
        <v>0.57815133276010322</v>
      </c>
      <c r="M23" s="9">
        <v>0.38375752364574373</v>
      </c>
      <c r="N23" s="9">
        <v>0.3706964746345659</v>
      </c>
      <c r="O23" s="9">
        <v>0</v>
      </c>
      <c r="P23" s="9">
        <v>0</v>
      </c>
      <c r="Q23" s="9">
        <v>0</v>
      </c>
      <c r="R23" s="9">
        <v>0</v>
      </c>
      <c r="S23" s="9">
        <v>0</v>
      </c>
    </row>
    <row r="24" spans="1:19" s="4" customFormat="1" ht="15" customHeight="1" x14ac:dyDescent="0.35">
      <c r="A24" s="16" t="s">
        <v>18</v>
      </c>
      <c r="C24" s="9">
        <v>4.7864144453998279</v>
      </c>
      <c r="D24" s="9">
        <v>6.5537059329320719</v>
      </c>
      <c r="E24" s="9">
        <v>5.0809630266552013</v>
      </c>
      <c r="F24" s="9">
        <v>4.6847119518486666</v>
      </c>
      <c r="G24" s="9">
        <v>4.8760791057609625</v>
      </c>
      <c r="H24" s="9">
        <v>3.8960791057609629</v>
      </c>
      <c r="I24" s="9">
        <v>3.711539122957868</v>
      </c>
      <c r="J24" s="9">
        <v>3.2037833190025791</v>
      </c>
      <c r="K24" s="9">
        <v>3.1082115219260533</v>
      </c>
      <c r="L24" s="9">
        <v>2.0873688736027516</v>
      </c>
      <c r="M24" s="9">
        <v>1.2499484092863282</v>
      </c>
      <c r="N24" s="9">
        <v>1.0910404127257096</v>
      </c>
      <c r="O24" s="9">
        <v>0</v>
      </c>
      <c r="P24" s="9">
        <v>0</v>
      </c>
      <c r="Q24" s="9">
        <v>0</v>
      </c>
      <c r="R24" s="9">
        <v>0</v>
      </c>
      <c r="S24" s="9">
        <v>0</v>
      </c>
    </row>
    <row r="25" spans="1:19" s="4" customFormat="1" ht="15" customHeight="1" x14ac:dyDescent="0.35">
      <c r="A25" s="4" t="s">
        <v>19</v>
      </c>
      <c r="C25" s="9">
        <v>0</v>
      </c>
      <c r="D25" s="9">
        <v>0</v>
      </c>
      <c r="E25" s="9">
        <v>0</v>
      </c>
      <c r="F25" s="9">
        <v>0</v>
      </c>
      <c r="G25" s="9">
        <v>0</v>
      </c>
      <c r="H25" s="9">
        <v>0</v>
      </c>
      <c r="I25" s="10">
        <v>0</v>
      </c>
      <c r="J25" s="9">
        <v>0</v>
      </c>
      <c r="K25" s="9">
        <v>0</v>
      </c>
      <c r="L25" s="9">
        <v>0</v>
      </c>
      <c r="M25" s="9">
        <v>0</v>
      </c>
      <c r="N25" s="9">
        <v>0</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0</v>
      </c>
      <c r="K26" s="21">
        <v>0</v>
      </c>
      <c r="L26" s="21">
        <v>0</v>
      </c>
      <c r="M26" s="21">
        <v>0</v>
      </c>
      <c r="N26" s="21">
        <v>0</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0</v>
      </c>
      <c r="K27" s="21">
        <v>0</v>
      </c>
      <c r="L27" s="21">
        <v>0</v>
      </c>
      <c r="M27" s="21">
        <v>0</v>
      </c>
      <c r="N27" s="21">
        <v>0</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3.8406420177701346</v>
      </c>
      <c r="K30" s="9">
        <v>3.8406420177701346</v>
      </c>
      <c r="L30" s="9">
        <v>3.2005350148084455</v>
      </c>
      <c r="M30" s="9">
        <v>5.7609630266552019</v>
      </c>
      <c r="N30" s="9">
        <v>0</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1.234737747205503</v>
      </c>
      <c r="D32" s="12">
        <v>1.5310748065348236</v>
      </c>
      <c r="E32" s="12">
        <v>1.2841272570937232</v>
      </c>
      <c r="F32" s="12">
        <v>1.2338392089423902</v>
      </c>
      <c r="G32" s="12">
        <v>1.3141186586414444</v>
      </c>
      <c r="H32" s="12">
        <v>2.8223215821152188</v>
      </c>
      <c r="I32" s="24">
        <v>2.9509716251074805</v>
      </c>
      <c r="J32" s="12">
        <v>3.0386930352536541</v>
      </c>
      <c r="K32" s="12">
        <v>3.1289337919174551</v>
      </c>
      <c r="L32" s="12">
        <v>3.049282029234738</v>
      </c>
      <c r="M32" s="12">
        <v>2.8579836629406703</v>
      </c>
      <c r="N32" s="12">
        <v>2.9328632846087705</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680.83634661316523</v>
      </c>
      <c r="D35" s="12">
        <v>719.96885831661405</v>
      </c>
      <c r="E35" s="12">
        <v>770.5564192223178</v>
      </c>
      <c r="F35" s="12">
        <v>808.98630792012989</v>
      </c>
      <c r="G35" s="12">
        <v>785.65450272284318</v>
      </c>
      <c r="H35" s="12">
        <v>709.45414923091619</v>
      </c>
      <c r="I35" s="12">
        <v>748.45334002101833</v>
      </c>
      <c r="J35" s="12">
        <v>747.39925480080251</v>
      </c>
      <c r="K35" s="12">
        <v>755.53993885545049</v>
      </c>
      <c r="L35" s="12">
        <v>736.067733352441</v>
      </c>
      <c r="M35" s="12">
        <v>740.67760533104035</v>
      </c>
      <c r="N35" s="12">
        <v>757.28486481322261</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1.8135602679670848E-3</v>
      </c>
      <c r="D37" s="15">
        <f t="shared" si="2"/>
        <v>2.1265847666171096E-3</v>
      </c>
      <c r="E37" s="15">
        <f t="shared" si="2"/>
        <v>1.6664934910148768E-3</v>
      </c>
      <c r="F37" s="15">
        <f t="shared" si="2"/>
        <v>1.5251669859710473E-3</v>
      </c>
      <c r="G37" s="15">
        <f t="shared" si="2"/>
        <v>1.6726419235008553E-3</v>
      </c>
      <c r="H37" s="15">
        <f t="shared" si="2"/>
        <v>3.9781592442228392E-3</v>
      </c>
      <c r="I37" s="27">
        <f t="shared" si="2"/>
        <v>3.9427596448759388E-3</v>
      </c>
      <c r="J37" s="15">
        <f t="shared" si="2"/>
        <v>4.0656891423627778E-3</v>
      </c>
      <c r="K37" s="15">
        <f t="shared" si="2"/>
        <v>4.1413214987117723E-3</v>
      </c>
      <c r="L37" s="15">
        <f t="shared" si="2"/>
        <v>4.1426649900094085E-3</v>
      </c>
      <c r="M37" s="15">
        <f t="shared" si="2"/>
        <v>3.8586068248456298E-3</v>
      </c>
      <c r="N37" s="15">
        <f t="shared" si="2"/>
        <v>3.8728666329969959E-3</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484.4033629502245</v>
      </c>
      <c r="D40" s="9">
        <v>447.28671061431163</v>
      </c>
      <c r="E40" s="9">
        <v>404.43775675933887</v>
      </c>
      <c r="F40" s="9">
        <v>490.94774051781792</v>
      </c>
      <c r="G40" s="9">
        <v>532.48304194133948</v>
      </c>
      <c r="H40" s="9">
        <v>517.34021209515618</v>
      </c>
      <c r="I40" s="10">
        <v>550.4681379573899</v>
      </c>
      <c r="J40" s="9">
        <v>497.56377185439953</v>
      </c>
      <c r="K40" s="9">
        <v>478.79048437947836</v>
      </c>
      <c r="L40" s="9">
        <v>474.53902741950895</v>
      </c>
      <c r="M40" s="9">
        <v>477.19021687207413</v>
      </c>
      <c r="N40" s="9">
        <v>480.96398203878857</v>
      </c>
      <c r="O40" s="9">
        <v>0</v>
      </c>
      <c r="P40" s="9">
        <v>0</v>
      </c>
      <c r="Q40" s="9">
        <v>0</v>
      </c>
      <c r="R40" s="9">
        <v>0</v>
      </c>
      <c r="S40" s="9">
        <v>0</v>
      </c>
    </row>
    <row r="41" spans="1:19" s="4" customFormat="1" ht="15" customHeight="1" x14ac:dyDescent="0.35">
      <c r="A41" s="4" t="s">
        <v>33</v>
      </c>
      <c r="C41" s="9">
        <v>83.882678895576575</v>
      </c>
      <c r="D41" s="9">
        <v>92.075093149899686</v>
      </c>
      <c r="E41" s="9">
        <v>89.567211235310978</v>
      </c>
      <c r="F41" s="9">
        <v>79.392376038979648</v>
      </c>
      <c r="G41" s="9">
        <v>79.249068501003151</v>
      </c>
      <c r="H41" s="9">
        <v>127.06601700582785</v>
      </c>
      <c r="I41" s="10">
        <v>142.25661603133659</v>
      </c>
      <c r="J41" s="9">
        <v>169.34174070889463</v>
      </c>
      <c r="K41" s="9">
        <v>178.94334575331996</v>
      </c>
      <c r="L41" s="9">
        <v>194.42055985478169</v>
      </c>
      <c r="M41" s="9">
        <v>183.24257189261488</v>
      </c>
      <c r="N41" s="9">
        <v>217.63638100697429</v>
      </c>
      <c r="O41" s="9">
        <v>0</v>
      </c>
      <c r="P41" s="9">
        <v>0</v>
      </c>
      <c r="Q41" s="9">
        <v>0</v>
      </c>
      <c r="R41" s="9">
        <v>0</v>
      </c>
      <c r="S41" s="9">
        <v>0</v>
      </c>
    </row>
    <row r="42" spans="1:19" s="4" customFormat="1" ht="15" customHeight="1" x14ac:dyDescent="0.35">
      <c r="A42" s="4" t="s">
        <v>34</v>
      </c>
      <c r="C42" s="9">
        <v>0</v>
      </c>
      <c r="D42" s="9">
        <v>0</v>
      </c>
      <c r="E42" s="9">
        <v>0</v>
      </c>
      <c r="F42" s="9">
        <v>0</v>
      </c>
      <c r="G42" s="9">
        <v>0</v>
      </c>
      <c r="H42" s="9">
        <v>0</v>
      </c>
      <c r="I42" s="9">
        <v>0</v>
      </c>
      <c r="J42" s="9">
        <v>27.93831224665275</v>
      </c>
      <c r="K42" s="9">
        <v>33.546640461859724</v>
      </c>
      <c r="L42" s="9">
        <v>40.184901117798802</v>
      </c>
      <c r="M42" s="9">
        <v>48.360624001965355</v>
      </c>
      <c r="N42" s="9">
        <v>55.587765630757893</v>
      </c>
      <c r="O42" s="9">
        <v>0</v>
      </c>
      <c r="P42" s="9">
        <v>0</v>
      </c>
      <c r="Q42" s="9">
        <v>0</v>
      </c>
      <c r="R42" s="9">
        <v>0</v>
      </c>
      <c r="S42" s="9">
        <v>0</v>
      </c>
    </row>
    <row r="43" spans="1:19" s="4" customFormat="1" ht="15" customHeight="1" x14ac:dyDescent="0.35">
      <c r="A43" s="11" t="s">
        <v>35</v>
      </c>
      <c r="C43" s="12">
        <v>568.28604184580104</v>
      </c>
      <c r="D43" s="12">
        <v>539.36180376421134</v>
      </c>
      <c r="E43" s="12">
        <v>494.00496799464986</v>
      </c>
      <c r="F43" s="12">
        <v>570.34011655679751</v>
      </c>
      <c r="G43" s="12">
        <v>611.73211044234267</v>
      </c>
      <c r="H43" s="12">
        <v>644.40622910098398</v>
      </c>
      <c r="I43" s="12">
        <v>692.72475398872643</v>
      </c>
      <c r="J43" s="12">
        <v>694.84382480994702</v>
      </c>
      <c r="K43" s="12">
        <v>691.28047059465803</v>
      </c>
      <c r="L43" s="12">
        <v>709.14448839208944</v>
      </c>
      <c r="M43" s="12">
        <v>708.79341276665434</v>
      </c>
      <c r="N43" s="12">
        <v>754.18812867652071</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1709.5723464220887</v>
      </c>
      <c r="D45" s="12">
        <v>1676.1309830897105</v>
      </c>
      <c r="E45" s="12">
        <v>1610.4180758574566</v>
      </c>
      <c r="F45" s="12">
        <v>1743.6909334097638</v>
      </c>
      <c r="G45" s="12">
        <v>1724.841215247922</v>
      </c>
      <c r="H45" s="12">
        <v>1542.0010509219451</v>
      </c>
      <c r="I45" s="12">
        <v>1601.5432311072896</v>
      </c>
      <c r="J45" s="12">
        <v>1576.0451957853932</v>
      </c>
      <c r="K45" s="12">
        <v>1602.6629345289275</v>
      </c>
      <c r="L45" s="12">
        <v>1643.1380873220596</v>
      </c>
      <c r="M45" s="12">
        <v>1569.6479078464288</v>
      </c>
      <c r="N45" s="12">
        <v>1520.0226562393373</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0.33241415201594093</v>
      </c>
      <c r="D47" s="15">
        <f t="shared" si="3"/>
        <v>0.32178977013477439</v>
      </c>
      <c r="E47" s="15">
        <f t="shared" si="3"/>
        <v>0.3067557272241993</v>
      </c>
      <c r="F47" s="15">
        <f t="shared" si="3"/>
        <v>0.32708784890078269</v>
      </c>
      <c r="G47" s="15">
        <f t="shared" si="3"/>
        <v>0.35465995654238508</v>
      </c>
      <c r="H47" s="15">
        <f t="shared" si="3"/>
        <v>0.41790258749545001</v>
      </c>
      <c r="I47" s="15">
        <f t="shared" si="3"/>
        <v>0.43253578207176091</v>
      </c>
      <c r="J47" s="15">
        <f t="shared" si="3"/>
        <v>0.44087810848830661</v>
      </c>
      <c r="K47" s="15">
        <f t="shared" si="3"/>
        <v>0.43133241288683505</v>
      </c>
      <c r="L47" s="15">
        <f t="shared" si="3"/>
        <v>0.431579362601127</v>
      </c>
      <c r="M47" s="15">
        <f t="shared" si="3"/>
        <v>0.45156204090325286</v>
      </c>
      <c r="N47" s="15">
        <f t="shared" si="3"/>
        <v>0.49616900483736537</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3.3065864144453996</v>
      </c>
      <c r="D50" s="9">
        <v>7.199360686145674</v>
      </c>
      <c r="E50" s="9">
        <v>10.393102296659064</v>
      </c>
      <c r="F50" s="9">
        <v>11.595753907886323</v>
      </c>
      <c r="G50" s="9">
        <v>16.00925712617012</v>
      </c>
      <c r="H50" s="9">
        <v>45.263163280916181</v>
      </c>
      <c r="I50" s="9">
        <v>85.475575898988467</v>
      </c>
      <c r="J50" s="9">
        <v>97.203474379761019</v>
      </c>
      <c r="K50" s="9">
        <v>130.60228929067242</v>
      </c>
      <c r="L50" s="9">
        <v>107.37497737362733</v>
      </c>
      <c r="M50" s="9">
        <v>116.12675985166797</v>
      </c>
      <c r="N50" s="9">
        <v>122.39438947857732</v>
      </c>
      <c r="O50" s="9">
        <v>0</v>
      </c>
      <c r="P50" s="9">
        <v>0</v>
      </c>
      <c r="Q50" s="9">
        <v>0</v>
      </c>
      <c r="R50" s="9">
        <v>0</v>
      </c>
      <c r="S50" s="9">
        <v>0</v>
      </c>
    </row>
    <row r="51" spans="1:19" s="4" customFormat="1" ht="15" customHeight="1" x14ac:dyDescent="0.35">
      <c r="A51" s="29" t="s">
        <v>42</v>
      </c>
      <c r="B51" s="29"/>
      <c r="C51" s="9">
        <v>568.28604184580104</v>
      </c>
      <c r="D51" s="9">
        <v>539.36180376421134</v>
      </c>
      <c r="E51" s="9">
        <v>494.00496799464986</v>
      </c>
      <c r="F51" s="9">
        <v>570.34011655679751</v>
      </c>
      <c r="G51" s="9">
        <v>611.73211044234267</v>
      </c>
      <c r="H51" s="9">
        <v>644.40622910098398</v>
      </c>
      <c r="I51" s="9">
        <v>692.72475398872643</v>
      </c>
      <c r="J51" s="9">
        <v>694.84382480994702</v>
      </c>
      <c r="K51" s="9">
        <v>691.28047059465803</v>
      </c>
      <c r="L51" s="9">
        <v>709.14448839208944</v>
      </c>
      <c r="M51" s="9">
        <v>708.79341276665434</v>
      </c>
      <c r="N51" s="9">
        <v>754.18812867652071</v>
      </c>
      <c r="O51" s="9">
        <v>0</v>
      </c>
      <c r="P51" s="9">
        <v>0</v>
      </c>
      <c r="Q51" s="9">
        <v>0</v>
      </c>
      <c r="R51" s="9">
        <v>0</v>
      </c>
      <c r="S51" s="9">
        <v>0</v>
      </c>
    </row>
    <row r="52" spans="1:19" s="4" customFormat="1" ht="15" customHeight="1" x14ac:dyDescent="0.35">
      <c r="A52" s="29" t="s">
        <v>43</v>
      </c>
      <c r="B52" s="29"/>
      <c r="C52" s="9">
        <v>0.97544282029234741</v>
      </c>
      <c r="D52" s="9">
        <v>1.2717798796216679</v>
      </c>
      <c r="E52" s="9">
        <v>1.0248323301805675</v>
      </c>
      <c r="F52" s="9">
        <v>0.98451418744625951</v>
      </c>
      <c r="G52" s="9">
        <v>1.056577815993121</v>
      </c>
      <c r="H52" s="9">
        <v>1.2451418744625968</v>
      </c>
      <c r="I52" s="9">
        <v>1.3001805674978504</v>
      </c>
      <c r="J52" s="9">
        <v>1.3069647463456575</v>
      </c>
      <c r="K52" s="9">
        <v>1.3361392949269133</v>
      </c>
      <c r="L52" s="9">
        <v>1.174952708512468</v>
      </c>
      <c r="M52" s="9">
        <v>1.0098882201203783</v>
      </c>
      <c r="N52" s="9">
        <v>1.0248667239896818</v>
      </c>
      <c r="O52" s="9">
        <v>0</v>
      </c>
      <c r="P52" s="9">
        <v>0</v>
      </c>
      <c r="Q52" s="9">
        <v>0</v>
      </c>
      <c r="R52" s="9">
        <v>0</v>
      </c>
      <c r="S52" s="9">
        <v>0</v>
      </c>
    </row>
    <row r="53" spans="1:19" s="4" customFormat="1" ht="15" customHeight="1" x14ac:dyDescent="0.35">
      <c r="A53" s="4" t="s">
        <v>44</v>
      </c>
      <c r="B53" s="29"/>
      <c r="C53" s="9">
        <f>C50+C51+C52</f>
        <v>572.56807108053874</v>
      </c>
      <c r="D53" s="9">
        <f t="shared" ref="D53:S53" si="4">D50+D51+D52</f>
        <v>547.83294432997877</v>
      </c>
      <c r="E53" s="9">
        <f t="shared" si="4"/>
        <v>505.42290262148947</v>
      </c>
      <c r="F53" s="9">
        <f t="shared" si="4"/>
        <v>582.92038465213011</v>
      </c>
      <c r="G53" s="9">
        <f t="shared" si="4"/>
        <v>628.79794538450597</v>
      </c>
      <c r="H53" s="9">
        <f t="shared" si="4"/>
        <v>690.91453425636269</v>
      </c>
      <c r="I53" s="9">
        <f t="shared" si="4"/>
        <v>779.50051045521275</v>
      </c>
      <c r="J53" s="9">
        <f t="shared" si="4"/>
        <v>793.35426393605371</v>
      </c>
      <c r="K53" s="9">
        <f t="shared" si="4"/>
        <v>823.21889918025738</v>
      </c>
      <c r="L53" s="9">
        <f t="shared" si="4"/>
        <v>817.69441847422922</v>
      </c>
      <c r="M53" s="9">
        <f t="shared" si="4"/>
        <v>825.93006083844273</v>
      </c>
      <c r="N53" s="9">
        <f t="shared" si="4"/>
        <v>877.6073848790877</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572.56807108053874</v>
      </c>
      <c r="D60" s="12">
        <f t="shared" si="5"/>
        <v>547.83294432997877</v>
      </c>
      <c r="E60" s="12">
        <f t="shared" si="5"/>
        <v>505.42290262148947</v>
      </c>
      <c r="F60" s="12">
        <f t="shared" si="5"/>
        <v>582.92038465213011</v>
      </c>
      <c r="G60" s="12">
        <f t="shared" si="5"/>
        <v>628.79794538450597</v>
      </c>
      <c r="H60" s="12">
        <f t="shared" si="5"/>
        <v>690.91453425636269</v>
      </c>
      <c r="I60" s="12">
        <f t="shared" si="5"/>
        <v>779.50051045521275</v>
      </c>
      <c r="J60" s="12">
        <f t="shared" si="5"/>
        <v>793.35426393605371</v>
      </c>
      <c r="K60" s="12">
        <f t="shared" si="5"/>
        <v>823.21889918025738</v>
      </c>
      <c r="L60" s="12">
        <f t="shared" si="5"/>
        <v>817.69441847422922</v>
      </c>
      <c r="M60" s="12">
        <f t="shared" si="5"/>
        <v>825.93006083844273</v>
      </c>
      <c r="N60" s="12">
        <f t="shared" si="5"/>
        <v>877.6073848790877</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3107.3033104041274</v>
      </c>
      <c r="D63" s="9">
        <v>3137.0892328269797</v>
      </c>
      <c r="E63" s="9">
        <v>3139.222890990733</v>
      </c>
      <c r="F63" s="9">
        <v>3403.0966848189546</v>
      </c>
      <c r="G63" s="9">
        <v>3323.6087704213242</v>
      </c>
      <c r="H63" s="9">
        <v>3002.2953090665906</v>
      </c>
      <c r="I63" s="9">
        <v>3170.020349670393</v>
      </c>
      <c r="J63" s="9">
        <v>3080.3463026655199</v>
      </c>
      <c r="K63" s="9">
        <v>3155.4949125824023</v>
      </c>
      <c r="L63" s="9">
        <v>3151.8210566542471</v>
      </c>
      <c r="M63" s="9">
        <v>3089.3464220884684</v>
      </c>
      <c r="N63" s="9">
        <v>3010.2813604662269</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3107.3033104041274</v>
      </c>
      <c r="D66" s="9">
        <v>3137.0892328269797</v>
      </c>
      <c r="E66" s="9">
        <v>3139.222890990733</v>
      </c>
      <c r="F66" s="9">
        <v>3403.0966848189546</v>
      </c>
      <c r="G66" s="9">
        <v>3323.6087704213242</v>
      </c>
      <c r="H66" s="9">
        <v>3002.2953090665906</v>
      </c>
      <c r="I66" s="9">
        <v>3170.020349670393</v>
      </c>
      <c r="J66" s="9">
        <v>3108.2846149121729</v>
      </c>
      <c r="K66" s="9">
        <v>3189.0415530442619</v>
      </c>
      <c r="L66" s="9">
        <v>3192.0059577720458</v>
      </c>
      <c r="M66" s="9">
        <v>3137.7070460904338</v>
      </c>
      <c r="N66" s="9">
        <v>3065.8691260969849</v>
      </c>
      <c r="O66" s="9">
        <v>0</v>
      </c>
      <c r="P66" s="9">
        <v>0</v>
      </c>
      <c r="Q66" s="9">
        <v>0</v>
      </c>
      <c r="R66" s="9">
        <v>0</v>
      </c>
      <c r="S66" s="9">
        <v>0</v>
      </c>
    </row>
    <row r="67" spans="1:27" s="4" customFormat="1" ht="15" customHeight="1" x14ac:dyDescent="0.35">
      <c r="A67" s="11" t="s">
        <v>54</v>
      </c>
      <c r="C67" s="9">
        <v>3107.3033104041274</v>
      </c>
      <c r="D67" s="9">
        <v>3137.0892328269797</v>
      </c>
      <c r="E67" s="9">
        <v>3139.222890990733</v>
      </c>
      <c r="F67" s="9">
        <v>3403.0966848189546</v>
      </c>
      <c r="G67" s="9">
        <v>3323.6087704213242</v>
      </c>
      <c r="H67" s="9">
        <v>3002.2953090665906</v>
      </c>
      <c r="I67" s="9">
        <v>3170.020349670393</v>
      </c>
      <c r="J67" s="9">
        <v>3108.2846149121729</v>
      </c>
      <c r="K67" s="9">
        <v>3189.0415530442619</v>
      </c>
      <c r="L67" s="9">
        <v>3192.0059577720458</v>
      </c>
      <c r="M67" s="9">
        <v>3137.7070460904338</v>
      </c>
      <c r="N67" s="9">
        <v>3065.8691260969849</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0.18426526601488161</v>
      </c>
      <c r="D69" s="15">
        <f t="shared" si="6"/>
        <v>0.1746309727493153</v>
      </c>
      <c r="E69" s="15">
        <f t="shared" si="6"/>
        <v>0.16100255387153439</v>
      </c>
      <c r="F69" s="15">
        <f t="shared" si="6"/>
        <v>0.17129116173880954</v>
      </c>
      <c r="G69" s="15">
        <f t="shared" si="6"/>
        <v>0.18919132449659384</v>
      </c>
      <c r="H69" s="15">
        <f t="shared" si="6"/>
        <v>0.23012877253276162</v>
      </c>
      <c r="I69" s="15">
        <f t="shared" si="6"/>
        <v>0.24589763612598334</v>
      </c>
      <c r="J69" s="15">
        <f t="shared" si="6"/>
        <v>0.25523861622255933</v>
      </c>
      <c r="K69" s="15">
        <f t="shared" si="6"/>
        <v>0.25813990990315316</v>
      </c>
      <c r="L69" s="15">
        <f t="shared" si="6"/>
        <v>0.25616945246711353</v>
      </c>
      <c r="M69" s="15">
        <f t="shared" si="6"/>
        <v>0.26322727033027099</v>
      </c>
      <c r="N69" s="15">
        <f t="shared" si="6"/>
        <v>0.28625076569929414</v>
      </c>
      <c r="O69" s="15" t="str">
        <f t="shared" si="6"/>
        <v/>
      </c>
      <c r="P69" s="15" t="str">
        <f t="shared" si="6"/>
        <v/>
      </c>
      <c r="Q69" s="15" t="str">
        <f t="shared" si="6"/>
        <v/>
      </c>
      <c r="R69" s="15" t="str">
        <f t="shared" si="6"/>
        <v/>
      </c>
      <c r="S69" s="15"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84" t="s">
        <v>80</v>
      </c>
      <c r="E72" s="33"/>
      <c r="F72" s="3"/>
      <c r="G72" s="3"/>
      <c r="H72" s="3"/>
      <c r="I72" s="34"/>
      <c r="J72" s="192" t="s">
        <v>59</v>
      </c>
      <c r="K72" s="192"/>
      <c r="L72" s="192" t="s">
        <v>60</v>
      </c>
      <c r="M72" s="192"/>
      <c r="N72" s="192" t="s">
        <v>61</v>
      </c>
      <c r="O72" s="192"/>
      <c r="P72" s="192" t="s">
        <v>62</v>
      </c>
      <c r="Q72" s="192"/>
      <c r="R72" s="35"/>
      <c r="S72" s="84" t="s">
        <v>63</v>
      </c>
    </row>
    <row r="73" spans="1:27" s="4" customFormat="1" ht="22.5" customHeight="1" x14ac:dyDescent="0.35">
      <c r="D73" s="36">
        <v>0.18</v>
      </c>
      <c r="J73" s="191">
        <v>0.19400000000000001</v>
      </c>
      <c r="K73" s="191"/>
      <c r="L73" s="191">
        <v>0.20099999999999998</v>
      </c>
      <c r="M73" s="191"/>
      <c r="N73" s="191">
        <v>0.21149999999999999</v>
      </c>
      <c r="O73" s="191"/>
      <c r="P73" s="191">
        <v>0.22550000000000001</v>
      </c>
      <c r="Q73" s="191"/>
      <c r="R73" s="37"/>
      <c r="S73" s="36">
        <v>0.25</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113</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304.64824466757074</v>
      </c>
      <c r="D7" s="9">
        <v>322.55946385041904</v>
      </c>
      <c r="E7" s="9">
        <v>339.89176124416093</v>
      </c>
      <c r="F7" s="9">
        <v>342.74189350171469</v>
      </c>
      <c r="G7" s="9">
        <v>350.3141740638668</v>
      </c>
      <c r="H7" s="9">
        <v>367.39917857079979</v>
      </c>
      <c r="I7" s="9">
        <v>387.81107332866736</v>
      </c>
      <c r="J7" s="9">
        <v>382.30960824165192</v>
      </c>
      <c r="K7" s="9">
        <v>384.30627430627629</v>
      </c>
      <c r="L7" s="9">
        <v>396.80475885296215</v>
      </c>
      <c r="M7" s="9">
        <v>413.27293373918786</v>
      </c>
      <c r="N7" s="9">
        <v>424.9157398927922</v>
      </c>
      <c r="O7" s="9">
        <v>0</v>
      </c>
      <c r="P7" s="9">
        <v>0</v>
      </c>
      <c r="Q7" s="9">
        <v>0</v>
      </c>
      <c r="R7" s="9">
        <v>0</v>
      </c>
      <c r="S7" s="9">
        <v>0</v>
      </c>
    </row>
    <row r="8" spans="1:27" s="4" customFormat="1" ht="15" customHeight="1" x14ac:dyDescent="0.35">
      <c r="A8" s="4" t="s">
        <v>3</v>
      </c>
      <c r="C8" s="9">
        <v>100.19117930438611</v>
      </c>
      <c r="D8" s="9">
        <v>113.25615530963607</v>
      </c>
      <c r="E8" s="9">
        <v>144.21484940791464</v>
      </c>
      <c r="F8" s="9">
        <v>179.36379572545684</v>
      </c>
      <c r="G8" s="9">
        <v>201.138062327874</v>
      </c>
      <c r="H8" s="9">
        <v>229.62720013184949</v>
      </c>
      <c r="I8" s="9">
        <v>249.72241184520584</v>
      </c>
      <c r="J8" s="9">
        <v>288.45049019261137</v>
      </c>
      <c r="K8" s="9">
        <v>332.64565772142817</v>
      </c>
      <c r="L8" s="9">
        <v>348.48857758677985</v>
      </c>
      <c r="M8" s="9">
        <v>357.03841275627178</v>
      </c>
      <c r="N8" s="9">
        <v>386.63419062229502</v>
      </c>
      <c r="O8" s="9">
        <v>0</v>
      </c>
      <c r="P8" s="9">
        <v>0</v>
      </c>
      <c r="Q8" s="9">
        <v>0</v>
      </c>
      <c r="R8" s="9">
        <v>0</v>
      </c>
      <c r="S8" s="9">
        <v>0</v>
      </c>
    </row>
    <row r="9" spans="1:27" s="4" customFormat="1" ht="15" customHeight="1" x14ac:dyDescent="0.35">
      <c r="A9" s="4" t="s">
        <v>4</v>
      </c>
      <c r="C9" s="9">
        <v>6.6638005159071367E-2</v>
      </c>
      <c r="D9" s="9">
        <v>8.1943250214961308E-2</v>
      </c>
      <c r="E9" s="9">
        <v>0.11917454858125535</v>
      </c>
      <c r="F9" s="9">
        <v>0.12209802235597592</v>
      </c>
      <c r="G9" s="9">
        <v>0.4502149613069647</v>
      </c>
      <c r="H9" s="9">
        <v>4.2992261392949267</v>
      </c>
      <c r="I9" s="9">
        <v>13.563886500429922</v>
      </c>
      <c r="J9" s="9">
        <v>52.477300085984517</v>
      </c>
      <c r="K9" s="9">
        <v>145.65657781599313</v>
      </c>
      <c r="L9" s="9">
        <v>313.68022355975921</v>
      </c>
      <c r="M9" s="9">
        <v>326.04342218400689</v>
      </c>
      <c r="N9" s="9">
        <v>335.30834049871021</v>
      </c>
      <c r="O9" s="9">
        <v>0</v>
      </c>
      <c r="P9" s="9">
        <v>0</v>
      </c>
      <c r="Q9" s="9">
        <v>0</v>
      </c>
      <c r="R9" s="9">
        <v>0</v>
      </c>
      <c r="S9" s="9">
        <v>0</v>
      </c>
    </row>
    <row r="10" spans="1:27" s="4" customFormat="1" ht="15" customHeight="1" x14ac:dyDescent="0.35">
      <c r="A10" s="4" t="s">
        <v>5</v>
      </c>
      <c r="C10" s="9">
        <v>0</v>
      </c>
      <c r="D10" s="9">
        <v>0</v>
      </c>
      <c r="E10" s="9">
        <v>0</v>
      </c>
      <c r="F10" s="9">
        <v>0</v>
      </c>
      <c r="G10" s="9">
        <v>0</v>
      </c>
      <c r="H10" s="9">
        <v>0</v>
      </c>
      <c r="I10" s="9">
        <v>0</v>
      </c>
      <c r="J10" s="9">
        <v>0</v>
      </c>
      <c r="K10" s="9">
        <v>0</v>
      </c>
      <c r="L10" s="9">
        <v>0</v>
      </c>
      <c r="M10" s="9">
        <v>0</v>
      </c>
      <c r="N10" s="9">
        <v>9.1315563198624258E-2</v>
      </c>
      <c r="O10" s="9">
        <v>0</v>
      </c>
      <c r="P10" s="9">
        <v>0</v>
      </c>
      <c r="Q10" s="9">
        <v>0</v>
      </c>
      <c r="R10" s="9">
        <v>0</v>
      </c>
      <c r="S10" s="9">
        <v>0</v>
      </c>
    </row>
    <row r="11" spans="1:27" s="4" customFormat="1" ht="15" customHeight="1" x14ac:dyDescent="0.35">
      <c r="A11" s="4" t="s">
        <v>6</v>
      </c>
      <c r="C11" s="9">
        <v>10.67609630266551</v>
      </c>
      <c r="D11" s="9">
        <v>10.448839208942406</v>
      </c>
      <c r="E11" s="9">
        <v>9.8129836629407468</v>
      </c>
      <c r="F11" s="9">
        <v>15.821152192605338</v>
      </c>
      <c r="G11" s="9">
        <v>16.453654342218332</v>
      </c>
      <c r="H11" s="9">
        <v>18.707824591573566</v>
      </c>
      <c r="I11" s="10">
        <v>16.337059329320688</v>
      </c>
      <c r="J11" s="9">
        <v>17.782889079965582</v>
      </c>
      <c r="K11" s="9">
        <v>17.56612209802244</v>
      </c>
      <c r="L11" s="9">
        <v>18.607824591573486</v>
      </c>
      <c r="M11" s="9">
        <v>18.887446259673261</v>
      </c>
      <c r="N11" s="9">
        <v>19.807738607050723</v>
      </c>
      <c r="O11" s="9">
        <v>0</v>
      </c>
      <c r="P11" s="9">
        <v>0</v>
      </c>
      <c r="Q11" s="9">
        <v>0</v>
      </c>
      <c r="R11" s="9">
        <v>0</v>
      </c>
      <c r="S11" s="9">
        <v>0</v>
      </c>
    </row>
    <row r="12" spans="1:27" s="4" customFormat="1" ht="15" customHeight="1" x14ac:dyDescent="0.35">
      <c r="A12" s="11" t="s">
        <v>7</v>
      </c>
      <c r="B12" s="11"/>
      <c r="C12" s="12">
        <f>SUM(C7:C11)</f>
        <v>415.58215827978142</v>
      </c>
      <c r="D12" s="12">
        <f t="shared" ref="D12:S12" si="0">SUM(D7:D11)</f>
        <v>446.34640161921249</v>
      </c>
      <c r="E12" s="12">
        <f t="shared" si="0"/>
        <v>494.03876886359757</v>
      </c>
      <c r="F12" s="12">
        <f t="shared" si="0"/>
        <v>538.04893944213291</v>
      </c>
      <c r="G12" s="12">
        <f t="shared" si="0"/>
        <v>568.35610569526614</v>
      </c>
      <c r="H12" s="12">
        <f t="shared" si="0"/>
        <v>620.03342943351765</v>
      </c>
      <c r="I12" s="12">
        <f t="shared" si="0"/>
        <v>667.4344310036239</v>
      </c>
      <c r="J12" s="12">
        <f t="shared" si="0"/>
        <v>741.02028760021335</v>
      </c>
      <c r="K12" s="12">
        <f t="shared" si="0"/>
        <v>880.17463194172012</v>
      </c>
      <c r="L12" s="12">
        <f t="shared" si="0"/>
        <v>1077.5813845910748</v>
      </c>
      <c r="M12" s="12">
        <f t="shared" si="0"/>
        <v>1115.2422149391398</v>
      </c>
      <c r="N12" s="12">
        <f t="shared" si="0"/>
        <v>1166.7573251840467</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5299.4840928632848</v>
      </c>
      <c r="D15" s="12">
        <v>5434.8237317282892</v>
      </c>
      <c r="E15" s="12">
        <v>5535.7695614789336</v>
      </c>
      <c r="F15" s="12">
        <v>5766.6380051590713</v>
      </c>
      <c r="G15" s="12">
        <v>5892.089423903697</v>
      </c>
      <c r="H15" s="12">
        <v>5628.6328460877039</v>
      </c>
      <c r="I15" s="12">
        <v>5423.3018056749788</v>
      </c>
      <c r="J15" s="12">
        <v>5365.778159931212</v>
      </c>
      <c r="K15" s="12">
        <v>5378.847807394669</v>
      </c>
      <c r="L15" s="12">
        <v>5073.1728288907998</v>
      </c>
      <c r="M15" s="12">
        <v>5087.0163370593291</v>
      </c>
      <c r="N15" s="12">
        <v>5282.0292347377472</v>
      </c>
      <c r="O15" s="12">
        <v>0</v>
      </c>
      <c r="P15" s="12">
        <v>0</v>
      </c>
      <c r="Q15" s="12">
        <v>0</v>
      </c>
      <c r="R15" s="12">
        <v>0</v>
      </c>
      <c r="S15" s="12">
        <v>0</v>
      </c>
    </row>
    <row r="16" spans="1:27" s="7" customFormat="1" ht="27" customHeight="1" thickBot="1" x14ac:dyDescent="0.4">
      <c r="A16" s="13" t="s">
        <v>11</v>
      </c>
      <c r="B16" s="14"/>
      <c r="C16" s="124">
        <f t="shared" ref="C16:S16" si="1">IF(C15&gt;0,C12/C15,"")</f>
        <v>7.841936139395872E-2</v>
      </c>
      <c r="D16" s="124">
        <f t="shared" si="1"/>
        <v>8.2127116471774342E-2</v>
      </c>
      <c r="E16" s="124">
        <f t="shared" si="1"/>
        <v>8.9244821948768108E-2</v>
      </c>
      <c r="F16" s="124">
        <f t="shared" si="1"/>
        <v>9.3303748034950729E-2</v>
      </c>
      <c r="G16" s="124">
        <f t="shared" si="1"/>
        <v>9.6460875727631457E-2</v>
      </c>
      <c r="H16" s="124">
        <f t="shared" si="1"/>
        <v>0.11015702149847711</v>
      </c>
      <c r="I16" s="124">
        <f t="shared" si="1"/>
        <v>0.12306791230117714</v>
      </c>
      <c r="J16" s="124">
        <f t="shared" si="1"/>
        <v>0.13810117852686499</v>
      </c>
      <c r="K16" s="124">
        <f t="shared" si="1"/>
        <v>0.16363627740715847</v>
      </c>
      <c r="L16" s="124">
        <f t="shared" si="1"/>
        <v>0.21240778127140555</v>
      </c>
      <c r="M16" s="124">
        <f t="shared" si="1"/>
        <v>0.21923307122379562</v>
      </c>
      <c r="N16" s="124">
        <f t="shared" si="1"/>
        <v>0.22089187191747459</v>
      </c>
      <c r="O16" s="124" t="str">
        <f t="shared" si="1"/>
        <v/>
      </c>
      <c r="P16" s="124" t="str">
        <f t="shared" si="1"/>
        <v/>
      </c>
      <c r="Q16" s="124" t="str">
        <f t="shared" si="1"/>
        <v/>
      </c>
      <c r="R16" s="124" t="str">
        <f t="shared" si="1"/>
        <v/>
      </c>
      <c r="S16" s="124"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v>
      </c>
      <c r="I19" s="9">
        <v>0</v>
      </c>
      <c r="J19" s="9">
        <v>0</v>
      </c>
      <c r="K19" s="9">
        <v>0</v>
      </c>
      <c r="L19" s="9">
        <v>0.41030094582975069</v>
      </c>
      <c r="M19" s="9">
        <v>0.48474634565778157</v>
      </c>
      <c r="N19" s="9">
        <v>0.54514187446259665</v>
      </c>
      <c r="O19" s="9">
        <v>0</v>
      </c>
      <c r="P19" s="9">
        <v>0</v>
      </c>
      <c r="Q19" s="9">
        <v>0</v>
      </c>
      <c r="R19" s="9">
        <v>0</v>
      </c>
      <c r="S19" s="9">
        <v>0</v>
      </c>
    </row>
    <row r="20" spans="1:19" s="4" customFormat="1" ht="15" customHeight="1" x14ac:dyDescent="0.35">
      <c r="A20" s="4" t="s">
        <v>14</v>
      </c>
      <c r="C20" s="9">
        <v>0</v>
      </c>
      <c r="D20" s="9">
        <v>0</v>
      </c>
      <c r="E20" s="9">
        <v>0</v>
      </c>
      <c r="F20" s="9">
        <v>0</v>
      </c>
      <c r="G20" s="9">
        <v>0</v>
      </c>
      <c r="H20" s="9">
        <v>0</v>
      </c>
      <c r="I20" s="9">
        <v>0</v>
      </c>
      <c r="J20" s="9">
        <v>0</v>
      </c>
      <c r="K20" s="9">
        <v>0</v>
      </c>
      <c r="L20" s="9">
        <v>1.4813585554600173</v>
      </c>
      <c r="M20" s="9">
        <v>1.5788822012037833</v>
      </c>
      <c r="N20" s="9">
        <v>1.6044711951848667</v>
      </c>
      <c r="O20" s="9">
        <v>0</v>
      </c>
      <c r="P20" s="9">
        <v>0</v>
      </c>
      <c r="Q20" s="9">
        <v>0</v>
      </c>
      <c r="R20" s="9">
        <v>0</v>
      </c>
      <c r="S20" s="9">
        <v>0</v>
      </c>
    </row>
    <row r="21" spans="1:19" s="4" customFormat="1" ht="15" customHeight="1" x14ac:dyDescent="0.35">
      <c r="A21" s="4" t="s">
        <v>15</v>
      </c>
      <c r="C21" s="9">
        <v>1.3458641444539983</v>
      </c>
      <c r="D21" s="9">
        <v>0.67910576096302666</v>
      </c>
      <c r="E21" s="9">
        <v>0.96309544282029236</v>
      </c>
      <c r="F21" s="9">
        <v>1.3936629406706793</v>
      </c>
      <c r="G21" s="9">
        <v>1.1358211521926054</v>
      </c>
      <c r="H21" s="9">
        <v>1.2451418744625966</v>
      </c>
      <c r="I21" s="9">
        <v>0.67200343938091134</v>
      </c>
      <c r="J21" s="9">
        <v>0.93121238177128118</v>
      </c>
      <c r="K21" s="9">
        <v>0.96404987102321593</v>
      </c>
      <c r="L21" s="9">
        <v>1.9582545141874463</v>
      </c>
      <c r="M21" s="9">
        <v>3.4134221840068784</v>
      </c>
      <c r="N21" s="9">
        <v>3.9686328460877043</v>
      </c>
      <c r="O21" s="9">
        <v>0</v>
      </c>
      <c r="P21" s="9">
        <v>0</v>
      </c>
      <c r="Q21" s="9">
        <v>0</v>
      </c>
      <c r="R21" s="9">
        <v>0</v>
      </c>
      <c r="S21" s="9">
        <v>0</v>
      </c>
    </row>
    <row r="22" spans="1:19" s="4" customFormat="1" ht="15" customHeight="1" x14ac:dyDescent="0.35">
      <c r="A22" s="4" t="s">
        <v>16</v>
      </c>
      <c r="C22" s="9">
        <v>8.0264488392089426</v>
      </c>
      <c r="D22" s="9">
        <v>4.0500429922613925</v>
      </c>
      <c r="E22" s="9">
        <v>5.7436973344797932</v>
      </c>
      <c r="F22" s="9">
        <v>7.9786500429922613</v>
      </c>
      <c r="G22" s="9">
        <v>6.2588478073946696</v>
      </c>
      <c r="H22" s="9">
        <v>6.4934651762682716</v>
      </c>
      <c r="I22" s="9">
        <v>3.2832846087704213</v>
      </c>
      <c r="J22" s="9">
        <v>3.9699054170249357</v>
      </c>
      <c r="K22" s="9">
        <v>3.937067927773001</v>
      </c>
      <c r="L22" s="9">
        <v>7.0701203783319002</v>
      </c>
      <c r="M22" s="9">
        <v>11.117962166809974</v>
      </c>
      <c r="N22" s="9">
        <v>11.68055030094583</v>
      </c>
      <c r="O22" s="9">
        <v>0</v>
      </c>
      <c r="P22" s="9">
        <v>0</v>
      </c>
      <c r="Q22" s="9">
        <v>0</v>
      </c>
      <c r="R22" s="9">
        <v>0</v>
      </c>
      <c r="S22" s="9">
        <v>0</v>
      </c>
    </row>
    <row r="23" spans="1:19" s="4" customFormat="1" ht="15" customHeight="1" x14ac:dyDescent="0.35">
      <c r="A23" s="126" t="s">
        <v>17</v>
      </c>
      <c r="C23" s="9">
        <v>1.5928116938950994</v>
      </c>
      <c r="D23" s="9">
        <v>1.7780223559759243</v>
      </c>
      <c r="E23" s="9">
        <v>1.7162854686156495</v>
      </c>
      <c r="F23" s="9">
        <v>1.8155975924333621</v>
      </c>
      <c r="G23" s="9">
        <v>2.0207050730868441</v>
      </c>
      <c r="H23" s="9">
        <v>1.9645571797076522</v>
      </c>
      <c r="I23" s="9">
        <v>2.00140154772141</v>
      </c>
      <c r="J23" s="9">
        <v>2.0748065348237317</v>
      </c>
      <c r="K23" s="9">
        <v>2.2325365434221838</v>
      </c>
      <c r="L23" s="9">
        <v>2.6110060189165956</v>
      </c>
      <c r="M23" s="9">
        <v>3.029664660361135</v>
      </c>
      <c r="N23" s="9">
        <v>3.9468271711091996</v>
      </c>
      <c r="O23" s="9">
        <v>0</v>
      </c>
      <c r="P23" s="9">
        <v>0</v>
      </c>
      <c r="Q23" s="9">
        <v>0</v>
      </c>
      <c r="R23" s="9">
        <v>0</v>
      </c>
      <c r="S23" s="9">
        <v>0</v>
      </c>
    </row>
    <row r="24" spans="1:19" s="4" customFormat="1" ht="15" customHeight="1" x14ac:dyDescent="0.35">
      <c r="A24" s="126" t="s">
        <v>18</v>
      </c>
      <c r="C24" s="9">
        <v>9.499191745485815</v>
      </c>
      <c r="D24" s="9">
        <v>10.603748925193464</v>
      </c>
      <c r="E24" s="9">
        <v>10.235563198624249</v>
      </c>
      <c r="F24" s="9">
        <v>10.394204643164231</v>
      </c>
      <c r="G24" s="9">
        <v>11.134926913155631</v>
      </c>
      <c r="H24" s="9">
        <v>10.245245055889939</v>
      </c>
      <c r="I24" s="9">
        <v>9.7784780739466903</v>
      </c>
      <c r="J24" s="9">
        <v>8.8452278589853819</v>
      </c>
      <c r="K24" s="9">
        <v>9.1174204643164227</v>
      </c>
      <c r="L24" s="9">
        <v>9.4268271711092009</v>
      </c>
      <c r="M24" s="9">
        <v>9.8680137575236451</v>
      </c>
      <c r="N24" s="9">
        <v>11.616371453138434</v>
      </c>
      <c r="O24" s="9">
        <v>0</v>
      </c>
      <c r="P24" s="9">
        <v>0</v>
      </c>
      <c r="Q24" s="9">
        <v>0</v>
      </c>
      <c r="R24" s="9">
        <v>0</v>
      </c>
      <c r="S24" s="9">
        <v>0</v>
      </c>
    </row>
    <row r="25" spans="1:19" s="4" customFormat="1" ht="15" customHeight="1" x14ac:dyDescent="0.35">
      <c r="A25" s="4" t="s">
        <v>19</v>
      </c>
      <c r="C25" s="9">
        <v>0</v>
      </c>
      <c r="D25" s="9">
        <v>0</v>
      </c>
      <c r="E25" s="9">
        <v>44.826597879048435</v>
      </c>
      <c r="F25" s="9">
        <v>82.621572561383402</v>
      </c>
      <c r="G25" s="9">
        <v>66.800420368778063</v>
      </c>
      <c r="H25" s="9">
        <v>75.58994936466992</v>
      </c>
      <c r="I25" s="10">
        <v>123.93235884207509</v>
      </c>
      <c r="J25" s="9">
        <v>19.44205598547817</v>
      </c>
      <c r="K25" s="9">
        <v>24.744434890608581</v>
      </c>
      <c r="L25" s="9">
        <v>22.976975255565112</v>
      </c>
      <c r="M25" s="9">
        <v>30.046813795738988</v>
      </c>
      <c r="N25" s="9">
        <v>31.814273430782457</v>
      </c>
      <c r="O25" s="9">
        <v>0</v>
      </c>
      <c r="P25" s="9">
        <v>0</v>
      </c>
      <c r="Q25" s="9">
        <v>0</v>
      </c>
      <c r="R25" s="9">
        <v>0</v>
      </c>
      <c r="S25" s="9">
        <v>0</v>
      </c>
    </row>
    <row r="26" spans="1:19" s="22" customFormat="1" ht="15" customHeight="1" x14ac:dyDescent="0.35">
      <c r="A26" s="115"/>
      <c r="B26" s="113" t="s">
        <v>20</v>
      </c>
      <c r="C26" s="118" t="s">
        <v>21</v>
      </c>
      <c r="D26" s="118" t="s">
        <v>21</v>
      </c>
      <c r="E26" s="118" t="s">
        <v>21</v>
      </c>
      <c r="F26" s="118" t="s">
        <v>21</v>
      </c>
      <c r="G26" s="118" t="s">
        <v>21</v>
      </c>
      <c r="H26" s="118" t="s">
        <v>21</v>
      </c>
      <c r="I26" s="127" t="s">
        <v>21</v>
      </c>
      <c r="J26" s="21">
        <v>11.488487627782554</v>
      </c>
      <c r="K26" s="21">
        <v>15.023406897869494</v>
      </c>
      <c r="L26" s="21">
        <v>15.023406897869496</v>
      </c>
      <c r="M26" s="21">
        <v>20.325785802999903</v>
      </c>
      <c r="N26" s="21">
        <v>22.976975255565108</v>
      </c>
      <c r="O26" s="21">
        <v>0</v>
      </c>
      <c r="P26" s="21">
        <v>0</v>
      </c>
      <c r="Q26" s="21">
        <v>0</v>
      </c>
      <c r="R26" s="21">
        <v>0</v>
      </c>
      <c r="S26" s="21">
        <v>0</v>
      </c>
    </row>
    <row r="27" spans="1:19" s="22" customFormat="1" ht="15" customHeight="1" x14ac:dyDescent="0.35">
      <c r="B27" s="128" t="s">
        <v>22</v>
      </c>
      <c r="C27" s="118" t="s">
        <v>21</v>
      </c>
      <c r="D27" s="118" t="s">
        <v>21</v>
      </c>
      <c r="E27" s="118" t="s">
        <v>21</v>
      </c>
      <c r="F27" s="118" t="s">
        <v>21</v>
      </c>
      <c r="G27" s="118" t="s">
        <v>21</v>
      </c>
      <c r="H27" s="118" t="s">
        <v>21</v>
      </c>
      <c r="I27" s="127" t="s">
        <v>21</v>
      </c>
      <c r="J27" s="21">
        <v>0</v>
      </c>
      <c r="K27" s="21">
        <v>0</v>
      </c>
      <c r="L27" s="21">
        <v>0</v>
      </c>
      <c r="M27" s="21">
        <v>0</v>
      </c>
      <c r="N27" s="21">
        <v>0</v>
      </c>
      <c r="O27" s="21">
        <v>0</v>
      </c>
      <c r="P27" s="21">
        <v>0</v>
      </c>
      <c r="Q27" s="21">
        <v>0</v>
      </c>
      <c r="R27" s="21">
        <v>0</v>
      </c>
      <c r="S27" s="21">
        <v>0</v>
      </c>
    </row>
    <row r="28" spans="1:19" s="22" customFormat="1" ht="15" customHeight="1" x14ac:dyDescent="0.35">
      <c r="B28" s="128" t="s">
        <v>23</v>
      </c>
      <c r="C28" s="118" t="s">
        <v>21</v>
      </c>
      <c r="D28" s="118" t="s">
        <v>21</v>
      </c>
      <c r="E28" s="118" t="s">
        <v>21</v>
      </c>
      <c r="F28" s="118" t="s">
        <v>21</v>
      </c>
      <c r="G28" s="118" t="s">
        <v>21</v>
      </c>
      <c r="H28" s="118" t="s">
        <v>21</v>
      </c>
      <c r="I28" s="127" t="s">
        <v>21</v>
      </c>
      <c r="J28" s="21">
        <v>0</v>
      </c>
      <c r="K28" s="21">
        <v>0</v>
      </c>
      <c r="L28" s="21">
        <v>0</v>
      </c>
      <c r="M28" s="21">
        <v>0</v>
      </c>
      <c r="N28" s="21">
        <v>0</v>
      </c>
      <c r="O28" s="21">
        <v>0</v>
      </c>
      <c r="P28" s="21">
        <v>0</v>
      </c>
      <c r="Q28" s="21">
        <v>0</v>
      </c>
      <c r="R28" s="21">
        <v>0</v>
      </c>
      <c r="S28" s="21">
        <v>0</v>
      </c>
    </row>
    <row r="29" spans="1:19" s="22" customFormat="1" ht="15" customHeight="1" x14ac:dyDescent="0.35">
      <c r="B29" s="128" t="s">
        <v>24</v>
      </c>
      <c r="C29" s="118" t="s">
        <v>21</v>
      </c>
      <c r="D29" s="118" t="s">
        <v>21</v>
      </c>
      <c r="E29" s="118" t="s">
        <v>21</v>
      </c>
      <c r="F29" s="118" t="s">
        <v>21</v>
      </c>
      <c r="G29" s="118" t="s">
        <v>21</v>
      </c>
      <c r="H29" s="118" t="s">
        <v>21</v>
      </c>
      <c r="I29" s="127" t="s">
        <v>21</v>
      </c>
      <c r="J29" s="21">
        <v>7.9535683576956151</v>
      </c>
      <c r="K29" s="21">
        <v>9.721027992739085</v>
      </c>
      <c r="L29" s="21">
        <v>7.9535683576956151</v>
      </c>
      <c r="M29" s="21">
        <v>9.721027992739085</v>
      </c>
      <c r="N29" s="21">
        <v>8.8372981752173505</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83.395433266456479</v>
      </c>
      <c r="K30" s="9">
        <v>78.093054361326068</v>
      </c>
      <c r="L30" s="9">
        <v>98.318524887742427</v>
      </c>
      <c r="M30" s="9">
        <v>104.43775675933887</v>
      </c>
      <c r="N30" s="9">
        <v>109.69714340307632</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4.9574720550300952</v>
      </c>
      <c r="D32" s="12">
        <v>3.4757867583834909</v>
      </c>
      <c r="E32" s="12">
        <v>48.950621954714819</v>
      </c>
      <c r="F32" s="12">
        <v>87.921327505493466</v>
      </c>
      <c r="G32" s="12">
        <v>71.660678322346428</v>
      </c>
      <c r="H32" s="12">
        <v>80.66736123053407</v>
      </c>
      <c r="I32" s="24">
        <v>127.61376898824878</v>
      </c>
      <c r="J32" s="12">
        <v>35.333381102512654</v>
      </c>
      <c r="K32" s="12">
        <v>44.410503009458296</v>
      </c>
      <c r="L32" s="12">
        <v>47.55852918696857</v>
      </c>
      <c r="M32" s="12">
        <v>64.359551447406119</v>
      </c>
      <c r="N32" s="12">
        <v>71.385367344989021</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6324.3843259768801</v>
      </c>
      <c r="D35" s="12">
        <v>6499.7623292251837</v>
      </c>
      <c r="E35" s="12">
        <v>6718.0778714053695</v>
      </c>
      <c r="F35" s="12">
        <v>6966.9037169198436</v>
      </c>
      <c r="G35" s="12">
        <v>6795.6083844463546</v>
      </c>
      <c r="H35" s="12">
        <v>7366.7764736791823</v>
      </c>
      <c r="I35" s="12">
        <v>6678.7953367727141</v>
      </c>
      <c r="J35" s="12">
        <v>5975.3865004299232</v>
      </c>
      <c r="K35" s="12">
        <v>4969.8610934365151</v>
      </c>
      <c r="L35" s="12">
        <v>4941.0667407088949</v>
      </c>
      <c r="M35" s="12">
        <v>4949.7890928632851</v>
      </c>
      <c r="N35" s="12">
        <v>4994.9564841884021</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24">
        <f t="shared" ref="C37:S37" si="2">IF(C35&gt;0,C32/C35,"")</f>
        <v>7.8386634959353959E-4</v>
      </c>
      <c r="D37" s="124">
        <f t="shared" si="2"/>
        <v>5.3475597757707987E-4</v>
      </c>
      <c r="E37" s="124">
        <f t="shared" si="2"/>
        <v>7.2864028806612705E-3</v>
      </c>
      <c r="F37" s="124">
        <f t="shared" si="2"/>
        <v>1.2619856837115096E-2</v>
      </c>
      <c r="G37" s="124">
        <f t="shared" si="2"/>
        <v>1.0545145374527743E-2</v>
      </c>
      <c r="H37" s="124">
        <f t="shared" si="2"/>
        <v>1.0950157306761127E-2</v>
      </c>
      <c r="I37" s="125">
        <f t="shared" si="2"/>
        <v>1.9107303421265414E-2</v>
      </c>
      <c r="J37" s="124">
        <f t="shared" si="2"/>
        <v>5.9131540863457876E-3</v>
      </c>
      <c r="K37" s="124">
        <f t="shared" si="2"/>
        <v>8.9359646425750949E-3</v>
      </c>
      <c r="L37" s="124">
        <f t="shared" si="2"/>
        <v>9.6251541787807041E-3</v>
      </c>
      <c r="M37" s="124">
        <f t="shared" si="2"/>
        <v>1.3002483588684846E-2</v>
      </c>
      <c r="N37" s="124">
        <f t="shared" si="2"/>
        <v>1.4291489339488803E-2</v>
      </c>
      <c r="O37" s="124" t="str">
        <f t="shared" si="2"/>
        <v/>
      </c>
      <c r="P37" s="124" t="str">
        <f t="shared" si="2"/>
        <v/>
      </c>
      <c r="Q37" s="124" t="str">
        <f t="shared" si="2"/>
        <v/>
      </c>
      <c r="R37" s="124" t="str">
        <f t="shared" si="2"/>
        <v/>
      </c>
      <c r="S37" s="124"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1040.91430209229</v>
      </c>
      <c r="D40" s="9">
        <v>1075.4275341549633</v>
      </c>
      <c r="E40" s="9">
        <v>1058.8277443393522</v>
      </c>
      <c r="F40" s="9">
        <v>1227.118563103086</v>
      </c>
      <c r="G40" s="9">
        <v>1128.1885927199771</v>
      </c>
      <c r="H40" s="9">
        <v>1046.9093340976401</v>
      </c>
      <c r="I40" s="10">
        <v>1066.5663513900831</v>
      </c>
      <c r="J40" s="9">
        <v>1291.3919938855449</v>
      </c>
      <c r="K40" s="9">
        <v>1390.7280022929206</v>
      </c>
      <c r="L40" s="9">
        <v>1184.580108913729</v>
      </c>
      <c r="M40" s="9">
        <v>1187.7089901595491</v>
      </c>
      <c r="N40" s="9">
        <v>1278.2077003917072</v>
      </c>
      <c r="O40" s="9">
        <v>0</v>
      </c>
      <c r="P40" s="9">
        <v>0</v>
      </c>
      <c r="Q40" s="9">
        <v>0</v>
      </c>
      <c r="R40" s="9">
        <v>0</v>
      </c>
      <c r="S40" s="9">
        <v>0</v>
      </c>
    </row>
    <row r="41" spans="1:19" s="4" customFormat="1" ht="15" customHeight="1" x14ac:dyDescent="0.35">
      <c r="A41" s="4" t="s">
        <v>33</v>
      </c>
      <c r="C41" s="9">
        <v>0</v>
      </c>
      <c r="D41" s="9">
        <v>0</v>
      </c>
      <c r="E41" s="9">
        <v>0</v>
      </c>
      <c r="F41" s="9">
        <v>0</v>
      </c>
      <c r="G41" s="9">
        <v>0</v>
      </c>
      <c r="H41" s="9">
        <v>0</v>
      </c>
      <c r="I41" s="10">
        <v>0</v>
      </c>
      <c r="J41" s="9">
        <v>0</v>
      </c>
      <c r="K41" s="9">
        <v>4.7769179325499185E-2</v>
      </c>
      <c r="L41" s="9">
        <v>2.3884589662749593E-2</v>
      </c>
      <c r="M41" s="9">
        <v>0</v>
      </c>
      <c r="N41" s="9">
        <v>0</v>
      </c>
      <c r="O41" s="9">
        <v>0</v>
      </c>
      <c r="P41" s="9">
        <v>0</v>
      </c>
      <c r="Q41" s="9">
        <v>0</v>
      </c>
      <c r="R41" s="9">
        <v>0</v>
      </c>
      <c r="S41" s="9">
        <v>0</v>
      </c>
    </row>
    <row r="42" spans="1:19" s="4" customFormat="1" ht="15" customHeight="1" x14ac:dyDescent="0.35">
      <c r="A42" s="4" t="s">
        <v>34</v>
      </c>
      <c r="C42" s="9">
        <v>0</v>
      </c>
      <c r="D42" s="9">
        <v>0</v>
      </c>
      <c r="E42" s="9">
        <v>0</v>
      </c>
      <c r="F42" s="9">
        <v>0</v>
      </c>
      <c r="G42" s="9">
        <v>0</v>
      </c>
      <c r="H42" s="9">
        <v>59.068100290718114</v>
      </c>
      <c r="I42" s="9">
        <v>72.540067350082737</v>
      </c>
      <c r="J42" s="9">
        <v>82.491467514905139</v>
      </c>
      <c r="K42" s="9">
        <v>101.52472440108993</v>
      </c>
      <c r="L42" s="9">
        <v>126.78177128920207</v>
      </c>
      <c r="M42" s="9">
        <v>167.95487694943409</v>
      </c>
      <c r="N42" s="9">
        <v>206.71797076526227</v>
      </c>
      <c r="O42" s="9">
        <v>0</v>
      </c>
      <c r="P42" s="9">
        <v>0</v>
      </c>
      <c r="Q42" s="9">
        <v>0</v>
      </c>
      <c r="R42" s="9">
        <v>0</v>
      </c>
      <c r="S42" s="9">
        <v>0</v>
      </c>
    </row>
    <row r="43" spans="1:19" s="4" customFormat="1" ht="15" customHeight="1" x14ac:dyDescent="0.35">
      <c r="A43" s="11" t="s">
        <v>35</v>
      </c>
      <c r="C43" s="12">
        <v>1040.91430209229</v>
      </c>
      <c r="D43" s="12">
        <v>1075.4275341549633</v>
      </c>
      <c r="E43" s="12">
        <v>1058.8277443393522</v>
      </c>
      <c r="F43" s="12">
        <v>1227.118563103086</v>
      </c>
      <c r="G43" s="12">
        <v>1128.1885927199771</v>
      </c>
      <c r="H43" s="12">
        <v>1105.9774343883582</v>
      </c>
      <c r="I43" s="12">
        <v>1139.106418740166</v>
      </c>
      <c r="J43" s="12">
        <v>1373.88346140045</v>
      </c>
      <c r="K43" s="12">
        <v>1492.3004958733361</v>
      </c>
      <c r="L43" s="12">
        <v>1311.3857647925936</v>
      </c>
      <c r="M43" s="12">
        <v>1355.6638671089831</v>
      </c>
      <c r="N43" s="12">
        <v>1484.9256711569694</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8121.033223464221</v>
      </c>
      <c r="D45" s="12">
        <v>8404.59068978695</v>
      </c>
      <c r="E45" s="12">
        <v>8498.0448313747966</v>
      </c>
      <c r="F45" s="12">
        <v>8508.4641253463269</v>
      </c>
      <c r="G45" s="12">
        <v>7909.5374749211805</v>
      </c>
      <c r="H45" s="12">
        <v>6694.1332096821379</v>
      </c>
      <c r="I45" s="12">
        <v>6359.6042213579167</v>
      </c>
      <c r="J45" s="12">
        <v>7065.8808340955866</v>
      </c>
      <c r="K45" s="12">
        <v>6373.3536629699256</v>
      </c>
      <c r="L45" s="12">
        <v>4954.1609200424264</v>
      </c>
      <c r="M45" s="12">
        <v>5048.3637333552815</v>
      </c>
      <c r="N45" s="12">
        <v>5733.3327839877711</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24">
        <f t="shared" ref="C47:S47" si="3">IF(C45&gt;0,C43/C45,"")</f>
        <v>0.12817510696603984</v>
      </c>
      <c r="D47" s="124">
        <f t="shared" si="3"/>
        <v>0.12795715744513247</v>
      </c>
      <c r="E47" s="124">
        <f t="shared" si="3"/>
        <v>0.1245966296188693</v>
      </c>
      <c r="F47" s="124">
        <f t="shared" si="3"/>
        <v>0.14422327520281314</v>
      </c>
      <c r="G47" s="124">
        <f t="shared" si="3"/>
        <v>0.14263648112132116</v>
      </c>
      <c r="H47" s="124">
        <f t="shared" si="3"/>
        <v>0.16521592859680695</v>
      </c>
      <c r="I47" s="124">
        <f t="shared" si="3"/>
        <v>0.17911592908794904</v>
      </c>
      <c r="J47" s="124">
        <f t="shared" si="3"/>
        <v>0.19443909310937357</v>
      </c>
      <c r="K47" s="124">
        <f t="shared" si="3"/>
        <v>0.23414682046342575</v>
      </c>
      <c r="L47" s="124">
        <f t="shared" si="3"/>
        <v>0.26470390969483548</v>
      </c>
      <c r="M47" s="124">
        <f t="shared" si="3"/>
        <v>0.26853529949752086</v>
      </c>
      <c r="N47" s="124">
        <f t="shared" si="3"/>
        <v>0.25899868839013074</v>
      </c>
      <c r="O47" s="124" t="str">
        <f t="shared" si="3"/>
        <v/>
      </c>
      <c r="P47" s="124" t="str">
        <f t="shared" si="3"/>
        <v/>
      </c>
      <c r="Q47" s="124" t="str">
        <f t="shared" si="3"/>
        <v/>
      </c>
      <c r="R47" s="124" t="str">
        <f t="shared" si="3"/>
        <v/>
      </c>
      <c r="S47" s="124"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116" t="s">
        <v>40</v>
      </c>
      <c r="C49" s="9"/>
      <c r="D49" s="9"/>
      <c r="E49" s="9"/>
      <c r="F49" s="9"/>
      <c r="G49" s="9"/>
      <c r="H49" s="9"/>
      <c r="I49" s="9"/>
      <c r="J49" s="9"/>
      <c r="K49" s="9"/>
      <c r="L49" s="9"/>
      <c r="M49" s="9"/>
      <c r="N49" s="9"/>
      <c r="O49" s="9"/>
      <c r="P49" s="9"/>
      <c r="Q49" s="9"/>
      <c r="R49" s="9"/>
      <c r="S49" s="9"/>
    </row>
    <row r="50" spans="1:19" s="4" customFormat="1" ht="15" customHeight="1" x14ac:dyDescent="0.35">
      <c r="A50" s="117" t="s">
        <v>41</v>
      </c>
      <c r="B50" s="117"/>
      <c r="C50" s="9">
        <v>412.64348244143235</v>
      </c>
      <c r="D50" s="9">
        <v>443.88927350227351</v>
      </c>
      <c r="E50" s="9">
        <v>491.35938795216163</v>
      </c>
      <c r="F50" s="9">
        <v>534.83967890902875</v>
      </c>
      <c r="G50" s="9">
        <v>565.1995794699867</v>
      </c>
      <c r="H50" s="9">
        <v>616.82373037934747</v>
      </c>
      <c r="I50" s="9">
        <v>664.76102601652144</v>
      </c>
      <c r="J50" s="9">
        <v>738.0142686836183</v>
      </c>
      <c r="K50" s="9">
        <v>876.97804552727462</v>
      </c>
      <c r="L50" s="9">
        <v>1072.6018231121409</v>
      </c>
      <c r="M50" s="9">
        <v>1108.3143817491141</v>
      </c>
      <c r="N50" s="9">
        <v>1158.2967232923875</v>
      </c>
      <c r="O50" s="9">
        <v>0</v>
      </c>
      <c r="P50" s="9">
        <v>0</v>
      </c>
      <c r="Q50" s="9">
        <v>0</v>
      </c>
      <c r="R50" s="9">
        <v>0</v>
      </c>
      <c r="S50" s="9">
        <v>0</v>
      </c>
    </row>
    <row r="51" spans="1:19" s="4" customFormat="1" ht="15" customHeight="1" x14ac:dyDescent="0.35">
      <c r="A51" s="117" t="s">
        <v>42</v>
      </c>
      <c r="B51" s="117"/>
      <c r="C51" s="9">
        <v>1040.91430209229</v>
      </c>
      <c r="D51" s="9">
        <v>1075.4275341549633</v>
      </c>
      <c r="E51" s="9">
        <v>1058.8277443393522</v>
      </c>
      <c r="F51" s="9">
        <v>1227.118563103086</v>
      </c>
      <c r="G51" s="9">
        <v>1128.1885927199771</v>
      </c>
      <c r="H51" s="9">
        <v>1105.9774343883582</v>
      </c>
      <c r="I51" s="9">
        <v>1139.106418740166</v>
      </c>
      <c r="J51" s="9">
        <v>1373.88346140045</v>
      </c>
      <c r="K51" s="9">
        <v>1492.3004958733361</v>
      </c>
      <c r="L51" s="9">
        <v>1311.3857647925936</v>
      </c>
      <c r="M51" s="9">
        <v>1355.6638671089831</v>
      </c>
      <c r="N51" s="9">
        <v>1484.9256711569694</v>
      </c>
      <c r="O51" s="9">
        <v>0</v>
      </c>
      <c r="P51" s="9">
        <v>0</v>
      </c>
      <c r="Q51" s="9">
        <v>0</v>
      </c>
      <c r="R51" s="9">
        <v>0</v>
      </c>
      <c r="S51" s="9">
        <v>0</v>
      </c>
    </row>
    <row r="52" spans="1:19" s="4" customFormat="1" ht="15" customHeight="1" x14ac:dyDescent="0.35">
      <c r="A52" s="117" t="s">
        <v>43</v>
      </c>
      <c r="B52" s="117"/>
      <c r="C52" s="9">
        <v>2.9386758383490976</v>
      </c>
      <c r="D52" s="9">
        <v>2.4571281169389509</v>
      </c>
      <c r="E52" s="9">
        <v>47.505978790484377</v>
      </c>
      <c r="F52" s="9">
        <v>85.830833094487446</v>
      </c>
      <c r="G52" s="9">
        <v>69.956946594057513</v>
      </c>
      <c r="H52" s="9">
        <v>78.799648418840164</v>
      </c>
      <c r="I52" s="9">
        <v>126.60576382917742</v>
      </c>
      <c r="J52" s="9">
        <v>22.448074902073184</v>
      </c>
      <c r="K52" s="9">
        <v>27.941021305053983</v>
      </c>
      <c r="L52" s="9">
        <v>27.956536734498901</v>
      </c>
      <c r="M52" s="9">
        <v>36.974646985764785</v>
      </c>
      <c r="N52" s="9">
        <v>40.27487532244195</v>
      </c>
      <c r="O52" s="9">
        <v>0</v>
      </c>
      <c r="P52" s="9">
        <v>0</v>
      </c>
      <c r="Q52" s="9">
        <v>0</v>
      </c>
      <c r="R52" s="9">
        <v>0</v>
      </c>
      <c r="S52" s="9">
        <v>0</v>
      </c>
    </row>
    <row r="53" spans="1:19" s="4" customFormat="1" ht="15" customHeight="1" x14ac:dyDescent="0.35">
      <c r="A53" s="4" t="s">
        <v>44</v>
      </c>
      <c r="B53" s="117"/>
      <c r="C53" s="9">
        <f>C50+C51+C52</f>
        <v>1456.4964603720714</v>
      </c>
      <c r="D53" s="9">
        <f t="shared" ref="D53:S53" si="4">D50+D51+D52</f>
        <v>1521.7739357741757</v>
      </c>
      <c r="E53" s="9">
        <f t="shared" si="4"/>
        <v>1597.693111081998</v>
      </c>
      <c r="F53" s="9">
        <f t="shared" si="4"/>
        <v>1847.789075106602</v>
      </c>
      <c r="G53" s="9">
        <f t="shared" si="4"/>
        <v>1763.3451187840215</v>
      </c>
      <c r="H53" s="9">
        <f t="shared" si="4"/>
        <v>1801.600813186546</v>
      </c>
      <c r="I53" s="9">
        <f t="shared" si="4"/>
        <v>1930.4732085858648</v>
      </c>
      <c r="J53" s="9">
        <f t="shared" si="4"/>
        <v>2134.3458049861415</v>
      </c>
      <c r="K53" s="9">
        <f t="shared" si="4"/>
        <v>2397.2195627056649</v>
      </c>
      <c r="L53" s="9">
        <f t="shared" si="4"/>
        <v>2411.9441246392335</v>
      </c>
      <c r="M53" s="9">
        <f t="shared" si="4"/>
        <v>2500.9528958438618</v>
      </c>
      <c r="N53" s="9">
        <f t="shared" si="4"/>
        <v>2683.497269771799</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119" t="s">
        <v>46</v>
      </c>
      <c r="B56" s="117"/>
      <c r="C56" s="9"/>
      <c r="D56" s="9"/>
      <c r="E56" s="9"/>
      <c r="F56" s="9"/>
      <c r="G56" s="9"/>
      <c r="H56" s="9"/>
      <c r="I56" s="9"/>
      <c r="J56" s="9"/>
      <c r="K56" s="9"/>
      <c r="L56" s="9"/>
      <c r="M56" s="9"/>
      <c r="N56" s="9"/>
      <c r="O56" s="9"/>
      <c r="P56" s="9"/>
      <c r="Q56" s="9"/>
      <c r="R56" s="9"/>
      <c r="S56" s="9"/>
    </row>
    <row r="57" spans="1:19" ht="15" customHeight="1" x14ac:dyDescent="0.35">
      <c r="A57" s="117" t="s">
        <v>47</v>
      </c>
      <c r="B57" s="117"/>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117" t="s">
        <v>48</v>
      </c>
      <c r="B58" s="117"/>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117"/>
      <c r="B59" s="117"/>
      <c r="C59" s="9"/>
      <c r="D59" s="9"/>
      <c r="E59" s="9"/>
      <c r="F59" s="9"/>
      <c r="G59" s="9"/>
      <c r="H59" s="9"/>
      <c r="I59" s="9"/>
      <c r="J59" s="9"/>
      <c r="K59" s="9"/>
      <c r="L59" s="9"/>
      <c r="M59" s="9"/>
      <c r="N59" s="9"/>
      <c r="O59" s="9"/>
      <c r="P59" s="9"/>
      <c r="Q59" s="9"/>
      <c r="R59" s="9"/>
      <c r="S59" s="9"/>
    </row>
    <row r="60" spans="1:19" s="4" customFormat="1" ht="15" customHeight="1" x14ac:dyDescent="0.35">
      <c r="A60" s="11" t="s">
        <v>49</v>
      </c>
      <c r="B60" s="117"/>
      <c r="C60" s="12">
        <f t="shared" ref="C60:S60" si="5">C53+C57-C58</f>
        <v>1456.4964603720714</v>
      </c>
      <c r="D60" s="12">
        <f t="shared" si="5"/>
        <v>1521.7739357741757</v>
      </c>
      <c r="E60" s="12">
        <f t="shared" si="5"/>
        <v>1597.693111081998</v>
      </c>
      <c r="F60" s="12">
        <f t="shared" si="5"/>
        <v>1847.789075106602</v>
      </c>
      <c r="G60" s="12">
        <f t="shared" si="5"/>
        <v>1763.3451187840215</v>
      </c>
      <c r="H60" s="12">
        <f t="shared" si="5"/>
        <v>1801.600813186546</v>
      </c>
      <c r="I60" s="12">
        <f t="shared" si="5"/>
        <v>1930.4732085858648</v>
      </c>
      <c r="J60" s="12">
        <f t="shared" si="5"/>
        <v>2134.3458049861415</v>
      </c>
      <c r="K60" s="12">
        <f t="shared" si="5"/>
        <v>2397.2195627056649</v>
      </c>
      <c r="L60" s="12">
        <f t="shared" si="5"/>
        <v>2411.9441246392335</v>
      </c>
      <c r="M60" s="12">
        <f t="shared" si="5"/>
        <v>2500.9528958438618</v>
      </c>
      <c r="N60" s="12">
        <f t="shared" si="5"/>
        <v>2683.497269771799</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119"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21119.592982707556</v>
      </c>
      <c r="D63" s="9">
        <v>21630.689380911437</v>
      </c>
      <c r="E63" s="9">
        <v>22180.016743097352</v>
      </c>
      <c r="F63" s="9">
        <v>22670.700200630552</v>
      </c>
      <c r="G63" s="9">
        <v>22009.702278589852</v>
      </c>
      <c r="H63" s="9">
        <v>21190.250453807203</v>
      </c>
      <c r="I63" s="9">
        <v>19604.20612400879</v>
      </c>
      <c r="J63" s="9">
        <v>19525.911101557274</v>
      </c>
      <c r="K63" s="9">
        <v>17716.571940384063</v>
      </c>
      <c r="L63" s="9">
        <v>15968.006835769564</v>
      </c>
      <c r="M63" s="9">
        <v>16161.368061526704</v>
      </c>
      <c r="N63" s="9">
        <v>17170.579177414733</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119"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21119.592982707556</v>
      </c>
      <c r="D66" s="9">
        <v>21630.689380911437</v>
      </c>
      <c r="E66" s="9">
        <v>22180.016743097352</v>
      </c>
      <c r="F66" s="9">
        <v>22670.700200630552</v>
      </c>
      <c r="G66" s="9">
        <v>22009.702278589852</v>
      </c>
      <c r="H66" s="9">
        <v>21249.318554097921</v>
      </c>
      <c r="I66" s="9">
        <v>19676.746191358874</v>
      </c>
      <c r="J66" s="9">
        <v>19608.402569072179</v>
      </c>
      <c r="K66" s="9">
        <v>17818.096664785153</v>
      </c>
      <c r="L66" s="9">
        <v>16094.788607058767</v>
      </c>
      <c r="M66" s="9">
        <v>16329.322938476138</v>
      </c>
      <c r="N66" s="9">
        <v>17377.297148179994</v>
      </c>
      <c r="O66" s="9">
        <v>0</v>
      </c>
      <c r="P66" s="9">
        <v>0</v>
      </c>
      <c r="Q66" s="9">
        <v>0</v>
      </c>
      <c r="R66" s="9">
        <v>0</v>
      </c>
      <c r="S66" s="9">
        <v>0</v>
      </c>
    </row>
    <row r="67" spans="1:27" s="4" customFormat="1" ht="15" customHeight="1" x14ac:dyDescent="0.35">
      <c r="A67" s="11" t="s">
        <v>54</v>
      </c>
      <c r="C67" s="9">
        <v>21119.592982707556</v>
      </c>
      <c r="D67" s="9">
        <v>21630.689380911437</v>
      </c>
      <c r="E67" s="9">
        <v>22180.016743097352</v>
      </c>
      <c r="F67" s="9">
        <v>22670.700200630552</v>
      </c>
      <c r="G67" s="9">
        <v>22009.702278589852</v>
      </c>
      <c r="H67" s="9">
        <v>21249.318554097921</v>
      </c>
      <c r="I67" s="9">
        <v>19676.746191358874</v>
      </c>
      <c r="J67" s="9">
        <v>19608.402569072179</v>
      </c>
      <c r="K67" s="9">
        <v>17818.096664785153</v>
      </c>
      <c r="L67" s="9">
        <v>16094.788607058767</v>
      </c>
      <c r="M67" s="9">
        <v>16329.322938476138</v>
      </c>
      <c r="N67" s="9">
        <v>17377.297148179994</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24">
        <f t="shared" ref="C69:S69" si="6">IF(C67&gt;0,(C53+C57-C58)/C67,"")</f>
        <v>6.8964229640440106E-2</v>
      </c>
      <c r="D69" s="124">
        <f t="shared" si="6"/>
        <v>7.0352539809346276E-2</v>
      </c>
      <c r="E69" s="124">
        <f t="shared" si="6"/>
        <v>7.2032998423196257E-2</v>
      </c>
      <c r="F69" s="124">
        <f t="shared" si="6"/>
        <v>8.1505602330500956E-2</v>
      </c>
      <c r="G69" s="124">
        <f t="shared" si="6"/>
        <v>8.011671836648751E-2</v>
      </c>
      <c r="H69" s="124">
        <f t="shared" si="6"/>
        <v>8.4783933592971997E-2</v>
      </c>
      <c r="I69" s="124">
        <f t="shared" si="6"/>
        <v>9.8109371834741665E-2</v>
      </c>
      <c r="J69" s="124">
        <f t="shared" si="6"/>
        <v>0.10884853049440087</v>
      </c>
      <c r="K69" s="124">
        <f t="shared" si="6"/>
        <v>0.1345384755625115</v>
      </c>
      <c r="L69" s="124">
        <f t="shared" si="6"/>
        <v>0.14985870169064636</v>
      </c>
      <c r="M69" s="124">
        <f t="shared" si="6"/>
        <v>0.15315717040239099</v>
      </c>
      <c r="N69" s="124">
        <f t="shared" si="6"/>
        <v>0.15442546944378252</v>
      </c>
      <c r="O69" s="124" t="str">
        <f t="shared" si="6"/>
        <v/>
      </c>
      <c r="P69" s="124" t="str">
        <f t="shared" si="6"/>
        <v/>
      </c>
      <c r="Q69" s="124" t="str">
        <f t="shared" si="6"/>
        <v/>
      </c>
      <c r="R69" s="124" t="str">
        <f t="shared" si="6"/>
        <v/>
      </c>
      <c r="S69" s="124"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163" t="s">
        <v>80</v>
      </c>
      <c r="E72" s="33"/>
      <c r="F72" s="3"/>
      <c r="G72" s="3"/>
      <c r="H72" s="3"/>
      <c r="I72" s="34"/>
      <c r="J72" s="192" t="s">
        <v>59</v>
      </c>
      <c r="K72" s="192"/>
      <c r="L72" s="192" t="s">
        <v>60</v>
      </c>
      <c r="M72" s="192"/>
      <c r="N72" s="192" t="s">
        <v>61</v>
      </c>
      <c r="O72" s="192"/>
      <c r="P72" s="192" t="s">
        <v>62</v>
      </c>
      <c r="Q72" s="192"/>
      <c r="R72" s="35"/>
      <c r="S72" s="163" t="s">
        <v>63</v>
      </c>
    </row>
    <row r="73" spans="1:27" s="4" customFormat="1" ht="22.5" customHeight="1" x14ac:dyDescent="0.35">
      <c r="D73" s="162">
        <v>6.9000000000000006E-2</v>
      </c>
      <c r="J73" s="191">
        <v>9.1200000000000003E-2</v>
      </c>
      <c r="K73" s="191"/>
      <c r="L73" s="191">
        <v>0.1023</v>
      </c>
      <c r="M73" s="191"/>
      <c r="N73" s="191">
        <v>0.11895</v>
      </c>
      <c r="O73" s="191"/>
      <c r="P73" s="191">
        <v>0.14115</v>
      </c>
      <c r="Q73" s="191"/>
      <c r="R73" s="122"/>
      <c r="S73" s="162">
        <v>0.18</v>
      </c>
    </row>
    <row r="74" spans="1:27" s="120"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120" customFormat="1" ht="15" customHeight="1" x14ac:dyDescent="0.35"/>
    <row r="79" spans="1:27" s="120" customFormat="1" ht="15" customHeight="1" x14ac:dyDescent="0.35"/>
    <row r="80" spans="1:27" s="120" customFormat="1" ht="15" customHeight="1" x14ac:dyDescent="0.35"/>
    <row r="81" spans="1:20" s="120" customFormat="1" ht="15" customHeight="1" x14ac:dyDescent="0.35"/>
    <row r="82" spans="1:20" s="120" customFormat="1" ht="15" customHeight="1" x14ac:dyDescent="0.35"/>
    <row r="83" spans="1:20" s="120" customFormat="1" ht="15" customHeight="1" x14ac:dyDescent="0.35"/>
    <row r="84" spans="1:20" s="120" customFormat="1" ht="15" customHeight="1" x14ac:dyDescent="0.35">
      <c r="T84" s="121"/>
    </row>
    <row r="85" spans="1:20" s="120" customFormat="1" ht="15" customHeight="1" x14ac:dyDescent="0.35"/>
    <row r="86" spans="1:20" s="120" customFormat="1" ht="15" customHeight="1" x14ac:dyDescent="0.35"/>
    <row r="87" spans="1:20" s="120" customFormat="1" ht="15" customHeight="1" x14ac:dyDescent="0.35"/>
    <row r="88" spans="1:20" s="120" customFormat="1" ht="15" customHeight="1" x14ac:dyDescent="0.35"/>
    <row r="89" spans="1:20" s="120"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120" customFormat="1" ht="15" customHeight="1" x14ac:dyDescent="0.35">
      <c r="A95" s="114"/>
    </row>
    <row r="103" s="120" customFormat="1" ht="11.5" x14ac:dyDescent="0.35"/>
    <row r="104" s="120" customFormat="1" ht="11.5" x14ac:dyDescent="0.35"/>
    <row r="105" s="120" customFormat="1" ht="11.5" x14ac:dyDescent="0.35"/>
    <row r="106" s="120"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97</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2782.3420859953962</v>
      </c>
      <c r="D7" s="9">
        <v>2723.4706244253525</v>
      </c>
      <c r="E7" s="9">
        <v>2703.0847364628826</v>
      </c>
      <c r="F7" s="9">
        <v>2738.2122828749516</v>
      </c>
      <c r="G7" s="9">
        <v>2717.3507516214972</v>
      </c>
      <c r="H7" s="9">
        <v>2677.9234224153511</v>
      </c>
      <c r="I7" s="9">
        <v>2789.8020659157955</v>
      </c>
      <c r="J7" s="9">
        <v>2702.0681699462884</v>
      </c>
      <c r="K7" s="9">
        <v>2588.5814309842822</v>
      </c>
      <c r="L7" s="9">
        <v>2689.7827983284847</v>
      </c>
      <c r="M7" s="9">
        <v>2757.8773221150209</v>
      </c>
      <c r="N7" s="9">
        <v>2740.996870114182</v>
      </c>
      <c r="O7" s="9">
        <v>0</v>
      </c>
      <c r="P7" s="9">
        <v>0</v>
      </c>
      <c r="Q7" s="9">
        <v>0</v>
      </c>
      <c r="R7" s="9">
        <v>0</v>
      </c>
      <c r="S7" s="9">
        <v>0</v>
      </c>
    </row>
    <row r="8" spans="1:27" s="4" customFormat="1" ht="15" customHeight="1" x14ac:dyDescent="0.35">
      <c r="A8" s="4" t="s">
        <v>3</v>
      </c>
      <c r="C8" s="9">
        <v>1392.3193413113129</v>
      </c>
      <c r="D8" s="9">
        <v>1782.4136287091421</v>
      </c>
      <c r="E8" s="9">
        <v>2072.2475384332133</v>
      </c>
      <c r="F8" s="9">
        <v>2489.2115539183278</v>
      </c>
      <c r="G8" s="9">
        <v>2905.608835323701</v>
      </c>
      <c r="H8" s="9">
        <v>3292.7681164600963</v>
      </c>
      <c r="I8" s="9">
        <v>3672.0844508253927</v>
      </c>
      <c r="J8" s="9">
        <v>3838.6930959236292</v>
      </c>
      <c r="K8" s="9">
        <v>4090.4631169541699</v>
      </c>
      <c r="L8" s="9">
        <v>4359.9678195105171</v>
      </c>
      <c r="M8" s="9">
        <v>4420.7599122510592</v>
      </c>
      <c r="N8" s="9">
        <v>4389.9499975041854</v>
      </c>
      <c r="O8" s="9">
        <v>0</v>
      </c>
      <c r="P8" s="9">
        <v>0</v>
      </c>
      <c r="Q8" s="9">
        <v>0</v>
      </c>
      <c r="R8" s="9">
        <v>0</v>
      </c>
      <c r="S8" s="9">
        <v>0</v>
      </c>
    </row>
    <row r="9" spans="1:27" s="4" customFormat="1" ht="15" customHeight="1" x14ac:dyDescent="0.35">
      <c r="A9" s="4" t="s">
        <v>4</v>
      </c>
      <c r="C9" s="9">
        <v>4.8175408426483228</v>
      </c>
      <c r="D9" s="9">
        <v>3.5359415305245054</v>
      </c>
      <c r="E9" s="9">
        <v>10.22596732588134</v>
      </c>
      <c r="F9" s="9">
        <v>43.733018056749785</v>
      </c>
      <c r="G9" s="9">
        <v>221.65391229578674</v>
      </c>
      <c r="H9" s="9">
        <v>521.41771281169383</v>
      </c>
      <c r="I9" s="9">
        <v>617.86337059329321</v>
      </c>
      <c r="J9" s="9">
        <v>808.22080825451428</v>
      </c>
      <c r="K9" s="9">
        <v>1029.0371453138434</v>
      </c>
      <c r="L9" s="9">
        <v>1126.0986242476354</v>
      </c>
      <c r="M9" s="9">
        <v>1175.6282029234737</v>
      </c>
      <c r="N9" s="9">
        <v>1191.7407566638005</v>
      </c>
      <c r="O9" s="9">
        <v>0</v>
      </c>
      <c r="P9" s="9">
        <v>0</v>
      </c>
      <c r="Q9" s="9">
        <v>0</v>
      </c>
      <c r="R9" s="9">
        <v>0</v>
      </c>
      <c r="S9" s="9">
        <v>0</v>
      </c>
    </row>
    <row r="10" spans="1:27" s="4" customFormat="1" ht="15" customHeight="1" x14ac:dyDescent="0.35">
      <c r="A10" s="4" t="s">
        <v>5</v>
      </c>
      <c r="C10" s="9">
        <v>190.33009458297508</v>
      </c>
      <c r="D10" s="9">
        <v>135.70386930352538</v>
      </c>
      <c r="E10" s="9">
        <v>135.2536543422184</v>
      </c>
      <c r="F10" s="9">
        <v>133.53396388650043</v>
      </c>
      <c r="G10" s="9">
        <v>162.33877901977644</v>
      </c>
      <c r="H10" s="9">
        <v>188.90799656061907</v>
      </c>
      <c r="I10" s="9">
        <v>215.64918314703354</v>
      </c>
      <c r="J10" s="9">
        <v>258.89939810834051</v>
      </c>
      <c r="K10" s="9">
        <v>292.0034393809114</v>
      </c>
      <c r="L10" s="9">
        <v>356.30103181427341</v>
      </c>
      <c r="M10" s="9">
        <v>328.48796216680995</v>
      </c>
      <c r="N10" s="9">
        <v>345.12751504729147</v>
      </c>
      <c r="O10" s="9">
        <v>0</v>
      </c>
      <c r="P10" s="9">
        <v>0</v>
      </c>
      <c r="Q10" s="9">
        <v>0</v>
      </c>
      <c r="R10" s="9">
        <v>0</v>
      </c>
      <c r="S10" s="9">
        <v>0</v>
      </c>
    </row>
    <row r="11" spans="1:27" s="4" customFormat="1" ht="15" customHeight="1" x14ac:dyDescent="0.35">
      <c r="A11" s="4" t="s">
        <v>6</v>
      </c>
      <c r="C11" s="9">
        <v>95.963886500429794</v>
      </c>
      <c r="D11" s="9">
        <v>92.399398108340478</v>
      </c>
      <c r="E11" s="9">
        <v>103.26741186586415</v>
      </c>
      <c r="F11" s="9">
        <v>115.64918314703307</v>
      </c>
      <c r="G11" s="9">
        <v>117.49492691315683</v>
      </c>
      <c r="H11" s="9">
        <v>111.00601891659595</v>
      </c>
      <c r="I11" s="10">
        <v>129.57867583835005</v>
      </c>
      <c r="J11" s="9">
        <v>137.40326741186649</v>
      </c>
      <c r="K11" s="9">
        <v>135.94153052450605</v>
      </c>
      <c r="L11" s="9">
        <v>142.30507308684491</v>
      </c>
      <c r="M11" s="9">
        <v>137.01109200343913</v>
      </c>
      <c r="N11" s="9">
        <v>150.47394668959473</v>
      </c>
      <c r="O11" s="9">
        <v>0</v>
      </c>
      <c r="P11" s="9">
        <v>0</v>
      </c>
      <c r="Q11" s="9">
        <v>0</v>
      </c>
      <c r="R11" s="9">
        <v>0</v>
      </c>
      <c r="S11" s="9">
        <v>0</v>
      </c>
    </row>
    <row r="12" spans="1:27" s="4" customFormat="1" ht="15" customHeight="1" x14ac:dyDescent="0.35">
      <c r="A12" s="11" t="s">
        <v>7</v>
      </c>
      <c r="B12" s="11"/>
      <c r="C12" s="12">
        <f>SUM(C7:C11)</f>
        <v>4465.7729492327626</v>
      </c>
      <c r="D12" s="12">
        <f t="shared" ref="D12:S12" si="0">SUM(D7:D11)</f>
        <v>4737.5234620768852</v>
      </c>
      <c r="E12" s="12">
        <f t="shared" si="0"/>
        <v>5024.0793084300603</v>
      </c>
      <c r="F12" s="12">
        <f t="shared" si="0"/>
        <v>5520.3400018835628</v>
      </c>
      <c r="G12" s="12">
        <f t="shared" si="0"/>
        <v>6124.4472051739185</v>
      </c>
      <c r="H12" s="12">
        <f t="shared" si="0"/>
        <v>6792.0232671643562</v>
      </c>
      <c r="I12" s="12">
        <f t="shared" si="0"/>
        <v>7424.9777463198652</v>
      </c>
      <c r="J12" s="12">
        <f t="shared" si="0"/>
        <v>7745.2847396446386</v>
      </c>
      <c r="K12" s="12">
        <f t="shared" si="0"/>
        <v>8136.0266631577124</v>
      </c>
      <c r="L12" s="12">
        <f t="shared" si="0"/>
        <v>8674.4553469877555</v>
      </c>
      <c r="M12" s="12">
        <f t="shared" si="0"/>
        <v>8819.7644914598022</v>
      </c>
      <c r="N12" s="12">
        <f t="shared" si="0"/>
        <v>8818.2890860190564</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23527.429062768701</v>
      </c>
      <c r="D15" s="12">
        <v>24772.312983662941</v>
      </c>
      <c r="E15" s="12">
        <v>25133.447979363711</v>
      </c>
      <c r="F15" s="12">
        <v>25458.985382631126</v>
      </c>
      <c r="G15" s="12">
        <v>25790.111779879622</v>
      </c>
      <c r="H15" s="12">
        <v>24399.398108340498</v>
      </c>
      <c r="I15" s="12">
        <v>24934.393809114361</v>
      </c>
      <c r="J15" s="12">
        <v>24543.594153052451</v>
      </c>
      <c r="K15" s="12">
        <v>24311.521926053309</v>
      </c>
      <c r="L15" s="12">
        <v>23619.432502149612</v>
      </c>
      <c r="M15" s="12">
        <v>23348.495270851246</v>
      </c>
      <c r="N15" s="12">
        <v>23874.376612209802</v>
      </c>
      <c r="O15" s="12">
        <v>0</v>
      </c>
      <c r="P15" s="12">
        <v>0</v>
      </c>
      <c r="Q15" s="12">
        <v>0</v>
      </c>
      <c r="R15" s="12">
        <v>0</v>
      </c>
      <c r="S15" s="12">
        <v>0</v>
      </c>
    </row>
    <row r="16" spans="1:27" s="7" customFormat="1" ht="27" customHeight="1" thickBot="1" x14ac:dyDescent="0.4">
      <c r="A16" s="13" t="s">
        <v>11</v>
      </c>
      <c r="B16" s="14"/>
      <c r="C16" s="15">
        <f t="shared" ref="C16:S16" si="1">IF(C15&gt;0,C12/C15,"")</f>
        <v>0.18981134476353329</v>
      </c>
      <c r="D16" s="15">
        <f t="shared" si="1"/>
        <v>0.19124267746823753</v>
      </c>
      <c r="E16" s="15">
        <f t="shared" si="1"/>
        <v>0.19989614288318797</v>
      </c>
      <c r="F16" s="15">
        <f t="shared" si="1"/>
        <v>0.21683267887217933</v>
      </c>
      <c r="G16" s="15">
        <f t="shared" si="1"/>
        <v>0.23747268943409383</v>
      </c>
      <c r="H16" s="15">
        <f t="shared" si="1"/>
        <v>0.27836847601755488</v>
      </c>
      <c r="I16" s="15">
        <f t="shared" si="1"/>
        <v>0.29778055978268003</v>
      </c>
      <c r="J16" s="15">
        <f t="shared" si="1"/>
        <v>0.31557255597307737</v>
      </c>
      <c r="K16" s="15">
        <f t="shared" si="1"/>
        <v>0.3346572332207135</v>
      </c>
      <c r="L16" s="15">
        <f t="shared" si="1"/>
        <v>0.36725926188947555</v>
      </c>
      <c r="M16" s="15">
        <f t="shared" si="1"/>
        <v>0.3777444494451247</v>
      </c>
      <c r="N16" s="15">
        <f t="shared" si="1"/>
        <v>0.3693620666731553</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v>
      </c>
      <c r="I19" s="9">
        <v>0</v>
      </c>
      <c r="J19" s="9">
        <v>0</v>
      </c>
      <c r="K19" s="9">
        <v>0</v>
      </c>
      <c r="L19" s="9">
        <v>0</v>
      </c>
      <c r="M19" s="9">
        <v>0</v>
      </c>
      <c r="N19" s="9">
        <v>38.652221543655898</v>
      </c>
      <c r="O19" s="9">
        <v>0</v>
      </c>
      <c r="P19" s="9">
        <v>0</v>
      </c>
      <c r="Q19" s="9">
        <v>0</v>
      </c>
      <c r="R19" s="9">
        <v>0</v>
      </c>
      <c r="S19" s="9">
        <v>0</v>
      </c>
    </row>
    <row r="20" spans="1:19" s="4" customFormat="1" ht="15" customHeight="1" x14ac:dyDescent="0.35">
      <c r="A20" s="4" t="s">
        <v>14</v>
      </c>
      <c r="C20" s="9">
        <v>0</v>
      </c>
      <c r="D20" s="9">
        <v>0</v>
      </c>
      <c r="E20" s="9">
        <v>0</v>
      </c>
      <c r="F20" s="9">
        <v>0</v>
      </c>
      <c r="G20" s="9">
        <v>0</v>
      </c>
      <c r="H20" s="9">
        <v>0</v>
      </c>
      <c r="I20" s="9">
        <v>0</v>
      </c>
      <c r="J20" s="9">
        <v>0</v>
      </c>
      <c r="K20" s="9">
        <v>0</v>
      </c>
      <c r="L20" s="9">
        <v>0</v>
      </c>
      <c r="M20" s="9">
        <v>0</v>
      </c>
      <c r="N20" s="9">
        <v>66.592834346283922</v>
      </c>
      <c r="O20" s="9">
        <v>0</v>
      </c>
      <c r="P20" s="9">
        <v>0</v>
      </c>
      <c r="Q20" s="9">
        <v>0</v>
      </c>
      <c r="R20" s="9">
        <v>0</v>
      </c>
      <c r="S20" s="9">
        <v>0</v>
      </c>
    </row>
    <row r="21" spans="1:19" s="4" customFormat="1" ht="15" customHeight="1" x14ac:dyDescent="0.35">
      <c r="A21" s="4" t="s">
        <v>15</v>
      </c>
      <c r="C21" s="9">
        <v>55.539811369759569</v>
      </c>
      <c r="D21" s="9">
        <v>59.603700006571238</v>
      </c>
      <c r="E21" s="9">
        <v>39.74124028368044</v>
      </c>
      <c r="F21" s="9">
        <v>44.645216623066638</v>
      </c>
      <c r="G21" s="9">
        <v>51.288915766417247</v>
      </c>
      <c r="H21" s="9">
        <v>53.341211887644455</v>
      </c>
      <c r="I21" s="9">
        <v>62.50248515543948</v>
      </c>
      <c r="J21" s="9">
        <v>57.75607331301461</v>
      </c>
      <c r="K21" s="9">
        <v>60.964360519566739</v>
      </c>
      <c r="L21" s="9">
        <v>63.847138796616605</v>
      </c>
      <c r="M21" s="9">
        <v>59.910263075281641</v>
      </c>
      <c r="N21" s="9">
        <v>87.567492108298865</v>
      </c>
      <c r="O21" s="9">
        <v>0</v>
      </c>
      <c r="P21" s="9">
        <v>0</v>
      </c>
      <c r="Q21" s="9">
        <v>0</v>
      </c>
      <c r="R21" s="9">
        <v>0</v>
      </c>
      <c r="S21" s="9">
        <v>0</v>
      </c>
    </row>
    <row r="22" spans="1:19" s="4" customFormat="1" ht="15" customHeight="1" x14ac:dyDescent="0.35">
      <c r="A22" s="4" t="s">
        <v>16</v>
      </c>
      <c r="C22" s="9">
        <v>237.06551967065317</v>
      </c>
      <c r="D22" s="9">
        <v>254.41177720753021</v>
      </c>
      <c r="E22" s="9">
        <v>169.6310726999825</v>
      </c>
      <c r="F22" s="9">
        <v>188.80276274064789</v>
      </c>
      <c r="G22" s="9">
        <v>205.28890022670396</v>
      </c>
      <c r="H22" s="9">
        <v>192.66050780281125</v>
      </c>
      <c r="I22" s="9">
        <v>200.69613909219592</v>
      </c>
      <c r="J22" s="9">
        <v>149.72458016935857</v>
      </c>
      <c r="K22" s="9">
        <v>143.76478823365767</v>
      </c>
      <c r="L22" s="9">
        <v>138.47444331860268</v>
      </c>
      <c r="M22" s="9">
        <v>119.1095133649591</v>
      </c>
      <c r="N22" s="9">
        <v>150.8675895769978</v>
      </c>
      <c r="O22" s="9">
        <v>0</v>
      </c>
      <c r="P22" s="9">
        <v>0</v>
      </c>
      <c r="Q22" s="9">
        <v>0</v>
      </c>
      <c r="R22" s="9">
        <v>0</v>
      </c>
      <c r="S22" s="9">
        <v>0</v>
      </c>
    </row>
    <row r="23" spans="1:19" s="4" customFormat="1" ht="15" customHeight="1" x14ac:dyDescent="0.35">
      <c r="A23" s="16" t="s">
        <v>17</v>
      </c>
      <c r="C23" s="9">
        <v>29.899775030678661</v>
      </c>
      <c r="D23" s="9">
        <v>27.924953644918773</v>
      </c>
      <c r="E23" s="9">
        <v>22.098414515032164</v>
      </c>
      <c r="F23" s="9">
        <v>0.82219551792019374</v>
      </c>
      <c r="G23" s="9">
        <v>2.3375645255471773</v>
      </c>
      <c r="H23" s="9">
        <v>2.3118875477343237</v>
      </c>
      <c r="I23" s="9">
        <v>3.2874551159835934</v>
      </c>
      <c r="J23" s="9">
        <v>50.312169956053339</v>
      </c>
      <c r="K23" s="9">
        <v>53.103773085922462</v>
      </c>
      <c r="L23" s="9">
        <v>59.668448029647216</v>
      </c>
      <c r="M23" s="9">
        <v>59.766386362804987</v>
      </c>
      <c r="N23" s="9">
        <v>65.525620672455858</v>
      </c>
      <c r="O23" s="9">
        <v>0</v>
      </c>
      <c r="P23" s="9">
        <v>0</v>
      </c>
      <c r="Q23" s="9">
        <v>0</v>
      </c>
      <c r="R23" s="9">
        <v>0</v>
      </c>
      <c r="S23" s="9">
        <v>0</v>
      </c>
    </row>
    <row r="24" spans="1:19" s="4" customFormat="1" ht="15" customHeight="1" x14ac:dyDescent="0.35">
      <c r="A24" s="16" t="s">
        <v>18</v>
      </c>
      <c r="C24" s="9">
        <v>127.6238707130874</v>
      </c>
      <c r="D24" s="9">
        <v>119.19456484175358</v>
      </c>
      <c r="E24" s="9">
        <v>94.324629337074455</v>
      </c>
      <c r="F24" s="9">
        <v>3.4770306213747224</v>
      </c>
      <c r="G24" s="9">
        <v>9.3563305733350735</v>
      </c>
      <c r="H24" s="9">
        <v>8.3501932777170733</v>
      </c>
      <c r="I24" s="9">
        <v>10.556053052546101</v>
      </c>
      <c r="J24" s="9">
        <v>130.42729693990537</v>
      </c>
      <c r="K24" s="9">
        <v>125.22812717203107</v>
      </c>
      <c r="L24" s="9">
        <v>129.41151757654367</v>
      </c>
      <c r="M24" s="9">
        <v>118.82346746350629</v>
      </c>
      <c r="N24" s="9">
        <v>112.89226410828357</v>
      </c>
      <c r="O24" s="9">
        <v>0</v>
      </c>
      <c r="P24" s="9">
        <v>0</v>
      </c>
      <c r="Q24" s="9">
        <v>0</v>
      </c>
      <c r="R24" s="9">
        <v>0</v>
      </c>
      <c r="S24" s="9">
        <v>0</v>
      </c>
    </row>
    <row r="25" spans="1:19" s="4" customFormat="1" ht="15" customHeight="1" x14ac:dyDescent="0.35">
      <c r="A25" s="4" t="s">
        <v>19</v>
      </c>
      <c r="C25" s="9">
        <v>173.57408999713385</v>
      </c>
      <c r="D25" s="9">
        <v>255.68930925766696</v>
      </c>
      <c r="E25" s="9">
        <v>169.95318620426102</v>
      </c>
      <c r="F25" s="9">
        <v>379.62166809974201</v>
      </c>
      <c r="G25" s="9">
        <v>608.99971338492412</v>
      </c>
      <c r="H25" s="9">
        <v>1054.3899875800134</v>
      </c>
      <c r="I25" s="10">
        <v>1411.7512181140728</v>
      </c>
      <c r="J25" s="9">
        <v>0</v>
      </c>
      <c r="K25" s="9">
        <v>0</v>
      </c>
      <c r="L25" s="9">
        <v>0</v>
      </c>
      <c r="M25" s="9">
        <v>0</v>
      </c>
      <c r="N25" s="9">
        <v>0</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0</v>
      </c>
      <c r="K26" s="21">
        <v>0</v>
      </c>
      <c r="L26" s="21">
        <v>0</v>
      </c>
      <c r="M26" s="21">
        <v>0</v>
      </c>
      <c r="N26" s="21">
        <v>0</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0</v>
      </c>
      <c r="K27" s="21">
        <v>0</v>
      </c>
      <c r="L27" s="21">
        <v>0</v>
      </c>
      <c r="M27" s="21">
        <v>0</v>
      </c>
      <c r="N27" s="21">
        <v>0</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1691.4111015572753</v>
      </c>
      <c r="K30" s="9">
        <v>2087.3029521352823</v>
      </c>
      <c r="L30" s="9">
        <v>883.41454093818663</v>
      </c>
      <c r="M30" s="9">
        <v>950.81611636572097</v>
      </c>
      <c r="N30" s="9">
        <v>958.27133323779492</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2.3884589662749593E-2</v>
      </c>
      <c r="L31" s="9">
        <v>7.1653768988248781E-2</v>
      </c>
      <c r="M31" s="9">
        <v>7.1653768988248781E-2</v>
      </c>
      <c r="N31" s="9">
        <v>7.1653768988248781E-2</v>
      </c>
      <c r="O31" s="9">
        <v>0</v>
      </c>
      <c r="P31" s="9">
        <v>0</v>
      </c>
      <c r="Q31" s="9">
        <v>0</v>
      </c>
      <c r="R31" s="9">
        <v>0</v>
      </c>
      <c r="S31" s="9">
        <v>0</v>
      </c>
    </row>
    <row r="32" spans="1:19" s="4" customFormat="1" ht="15" customHeight="1" x14ac:dyDescent="0.35">
      <c r="A32" s="11" t="s">
        <v>171</v>
      </c>
      <c r="C32" s="12">
        <v>342.32339345221141</v>
      </c>
      <c r="D32" s="12">
        <v>432.62351291901382</v>
      </c>
      <c r="E32" s="12">
        <v>291.40470142849432</v>
      </c>
      <c r="F32" s="12">
        <v>492.05690517532878</v>
      </c>
      <c r="G32" s="12">
        <v>739.5595673265143</v>
      </c>
      <c r="H32" s="12">
        <v>1190.054904846859</v>
      </c>
      <c r="I32" s="24">
        <v>1571.2948861186551</v>
      </c>
      <c r="J32" s="12">
        <v>194.70235323858986</v>
      </c>
      <c r="K32" s="12">
        <v>205.51467438483931</v>
      </c>
      <c r="L32" s="12">
        <v>219.28629502118872</v>
      </c>
      <c r="M32" s="12">
        <v>209.54204405100907</v>
      </c>
      <c r="N32" s="12">
        <v>477.70545866148257</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33129.674214197003</v>
      </c>
      <c r="D35" s="12">
        <v>34221.075761918415</v>
      </c>
      <c r="E35" s="12">
        <v>34901.738798127451</v>
      </c>
      <c r="F35" s="12">
        <v>35892.256616031336</v>
      </c>
      <c r="G35" s="12">
        <v>34253.167096589284</v>
      </c>
      <c r="H35" s="12">
        <v>32157.332569026465</v>
      </c>
      <c r="I35" s="12">
        <v>31379.607337345948</v>
      </c>
      <c r="J35" s="12">
        <v>29871.405369255757</v>
      </c>
      <c r="K35" s="12">
        <v>27517.894334575332</v>
      </c>
      <c r="L35" s="12">
        <v>26219.69045571797</v>
      </c>
      <c r="M35" s="12">
        <v>26338.496445017678</v>
      </c>
      <c r="N35" s="12">
        <v>27345.445308588896</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1.0332833074027518E-2</v>
      </c>
      <c r="D37" s="15">
        <f t="shared" si="2"/>
        <v>1.2642019670241984E-2</v>
      </c>
      <c r="E37" s="15">
        <f t="shared" si="2"/>
        <v>8.3492889312474245E-3</v>
      </c>
      <c r="F37" s="15">
        <f t="shared" si="2"/>
        <v>1.3709277475619929E-2</v>
      </c>
      <c r="G37" s="15">
        <f t="shared" si="2"/>
        <v>2.1590983550252643E-2</v>
      </c>
      <c r="H37" s="15">
        <f t="shared" si="2"/>
        <v>3.7007264277669129E-2</v>
      </c>
      <c r="I37" s="27">
        <f t="shared" si="2"/>
        <v>5.0073758706617184E-2</v>
      </c>
      <c r="J37" s="15">
        <f t="shared" si="2"/>
        <v>6.5180178445498043E-3</v>
      </c>
      <c r="K37" s="15">
        <f t="shared" si="2"/>
        <v>7.4684011751079684E-3</v>
      </c>
      <c r="L37" s="15">
        <f t="shared" si="2"/>
        <v>8.3634204374585571E-3</v>
      </c>
      <c r="M37" s="15">
        <f t="shared" si="2"/>
        <v>7.9557329511361335E-3</v>
      </c>
      <c r="N37" s="15">
        <f t="shared" si="2"/>
        <v>1.7469287966264738E-2</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3511.2018725518296</v>
      </c>
      <c r="D40" s="9">
        <v>3531.8620426101079</v>
      </c>
      <c r="E40" s="9">
        <v>3834.5992165854591</v>
      </c>
      <c r="F40" s="9">
        <v>3894.9078054839019</v>
      </c>
      <c r="G40" s="9">
        <v>3790.5321486576859</v>
      </c>
      <c r="H40" s="9">
        <v>3931.7091812362664</v>
      </c>
      <c r="I40" s="10">
        <v>3930.7776822394189</v>
      </c>
      <c r="J40" s="9">
        <v>4093.5989299703833</v>
      </c>
      <c r="K40" s="9">
        <v>4169.3130792012989</v>
      </c>
      <c r="L40" s="9">
        <v>4153.2387503582686</v>
      </c>
      <c r="M40" s="9">
        <v>4139.314034584886</v>
      </c>
      <c r="N40" s="9">
        <v>4310.1366198528713</v>
      </c>
      <c r="O40" s="9">
        <v>0</v>
      </c>
      <c r="P40" s="9">
        <v>0</v>
      </c>
      <c r="Q40" s="9">
        <v>0</v>
      </c>
      <c r="R40" s="9">
        <v>0</v>
      </c>
      <c r="S40" s="9">
        <v>0</v>
      </c>
    </row>
    <row r="41" spans="1:19" s="4" customFormat="1" ht="15" customHeight="1" x14ac:dyDescent="0.35">
      <c r="A41" s="4" t="s">
        <v>33</v>
      </c>
      <c r="C41" s="9">
        <v>0</v>
      </c>
      <c r="D41" s="9">
        <v>0</v>
      </c>
      <c r="E41" s="9">
        <v>0</v>
      </c>
      <c r="F41" s="9">
        <v>0</v>
      </c>
      <c r="G41" s="9">
        <v>0</v>
      </c>
      <c r="H41" s="9">
        <v>0</v>
      </c>
      <c r="I41" s="10">
        <v>0</v>
      </c>
      <c r="J41" s="9">
        <v>0</v>
      </c>
      <c r="K41" s="9">
        <v>0</v>
      </c>
      <c r="L41" s="9">
        <v>0</v>
      </c>
      <c r="M41" s="9">
        <v>0</v>
      </c>
      <c r="N41" s="9">
        <v>0</v>
      </c>
      <c r="O41" s="9">
        <v>0</v>
      </c>
      <c r="P41" s="9">
        <v>0</v>
      </c>
      <c r="Q41" s="9">
        <v>0</v>
      </c>
      <c r="R41" s="9">
        <v>0</v>
      </c>
      <c r="S41" s="9">
        <v>0</v>
      </c>
    </row>
    <row r="42" spans="1:19" s="4" customFormat="1" ht="15" customHeight="1" x14ac:dyDescent="0.35">
      <c r="A42" s="4" t="s">
        <v>34</v>
      </c>
      <c r="C42" s="9">
        <v>0</v>
      </c>
      <c r="D42" s="9">
        <v>0</v>
      </c>
      <c r="E42" s="9">
        <v>0</v>
      </c>
      <c r="F42" s="9">
        <v>0</v>
      </c>
      <c r="G42" s="9">
        <v>0</v>
      </c>
      <c r="H42" s="9">
        <v>0</v>
      </c>
      <c r="I42" s="9">
        <v>0</v>
      </c>
      <c r="J42" s="9">
        <v>0</v>
      </c>
      <c r="K42" s="9">
        <v>0</v>
      </c>
      <c r="L42" s="9">
        <v>0</v>
      </c>
      <c r="M42" s="9">
        <v>331.8263148806617</v>
      </c>
      <c r="N42" s="9">
        <v>352.74330286976419</v>
      </c>
      <c r="O42" s="9">
        <v>0</v>
      </c>
      <c r="P42" s="9">
        <v>0</v>
      </c>
      <c r="Q42" s="9">
        <v>0</v>
      </c>
      <c r="R42" s="9">
        <v>0</v>
      </c>
      <c r="S42" s="9">
        <v>0</v>
      </c>
    </row>
    <row r="43" spans="1:19" s="4" customFormat="1" ht="15" customHeight="1" x14ac:dyDescent="0.35">
      <c r="A43" s="11" t="s">
        <v>35</v>
      </c>
      <c r="C43" s="12">
        <v>3511.2018725518296</v>
      </c>
      <c r="D43" s="12">
        <v>3531.8620426101079</v>
      </c>
      <c r="E43" s="12">
        <v>3834.5992165854591</v>
      </c>
      <c r="F43" s="12">
        <v>3894.9078054839019</v>
      </c>
      <c r="G43" s="12">
        <v>3790.5321486576859</v>
      </c>
      <c r="H43" s="12">
        <v>3931.7091812362664</v>
      </c>
      <c r="I43" s="12">
        <v>3930.7776822394189</v>
      </c>
      <c r="J43" s="12">
        <v>4093.5989299703833</v>
      </c>
      <c r="K43" s="12">
        <v>4169.3130792012989</v>
      </c>
      <c r="L43" s="12">
        <v>4153.2387503582686</v>
      </c>
      <c r="M43" s="12">
        <v>4471.1403494655478</v>
      </c>
      <c r="N43" s="12">
        <v>4662.8799227226355</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36843.732468711183</v>
      </c>
      <c r="D45" s="12">
        <v>37596.218137957389</v>
      </c>
      <c r="E45" s="12">
        <v>33665.946307442442</v>
      </c>
      <c r="F45" s="12">
        <v>34573.480462405656</v>
      </c>
      <c r="G45" s="12">
        <v>32528.348141778926</v>
      </c>
      <c r="H45" s="12">
        <v>29542.084169293972</v>
      </c>
      <c r="I45" s="12">
        <v>31211.794926913157</v>
      </c>
      <c r="J45" s="12">
        <v>30066.329893952421</v>
      </c>
      <c r="K45" s="12">
        <v>29514.035062577623</v>
      </c>
      <c r="L45" s="12">
        <v>29433.168171395813</v>
      </c>
      <c r="M45" s="12">
        <v>28394.631201667708</v>
      </c>
      <c r="N45" s="12">
        <v>27781.773230260609</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9.5299841717547185E-2</v>
      </c>
      <c r="D47" s="15">
        <f t="shared" si="3"/>
        <v>9.3941949949596579E-2</v>
      </c>
      <c r="E47" s="15">
        <f t="shared" si="3"/>
        <v>0.11390142375821928</v>
      </c>
      <c r="F47" s="15">
        <f t="shared" si="3"/>
        <v>0.11265593609295796</v>
      </c>
      <c r="G47" s="15">
        <f t="shared" si="3"/>
        <v>0.11653011496729472</v>
      </c>
      <c r="H47" s="15">
        <f t="shared" si="3"/>
        <v>0.13308841579034167</v>
      </c>
      <c r="I47" s="15">
        <f t="shared" si="3"/>
        <v>0.125938853931467</v>
      </c>
      <c r="J47" s="15">
        <f t="shared" si="3"/>
        <v>0.1361522654879728</v>
      </c>
      <c r="K47" s="15">
        <f t="shared" si="3"/>
        <v>0.14126543762522623</v>
      </c>
      <c r="L47" s="15">
        <f t="shared" si="3"/>
        <v>0.14110743111896912</v>
      </c>
      <c r="M47" s="15">
        <f t="shared" si="3"/>
        <v>0.15746428674174656</v>
      </c>
      <c r="N47" s="15">
        <f t="shared" si="3"/>
        <v>0.16783953580197353</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4380.3333628323244</v>
      </c>
      <c r="D50" s="9">
        <v>4649.9948084253956</v>
      </c>
      <c r="E50" s="9">
        <v>4962.2396536313472</v>
      </c>
      <c r="F50" s="9">
        <v>5474.8725897425757</v>
      </c>
      <c r="G50" s="9">
        <v>6070.8207248819544</v>
      </c>
      <c r="H50" s="9">
        <v>6736.3701677289773</v>
      </c>
      <c r="I50" s="9">
        <v>7359.1878060484423</v>
      </c>
      <c r="J50" s="9">
        <v>7637.2164963755713</v>
      </c>
      <c r="K50" s="9">
        <v>8021.9585295522229</v>
      </c>
      <c r="L50" s="9">
        <v>8550.939760161491</v>
      </c>
      <c r="M50" s="9">
        <v>8700.0878420217159</v>
      </c>
      <c r="N50" s="9">
        <v>8626.543751694644</v>
      </c>
      <c r="O50" s="9">
        <v>0</v>
      </c>
      <c r="P50" s="9">
        <v>0</v>
      </c>
      <c r="Q50" s="9">
        <v>0</v>
      </c>
      <c r="R50" s="9">
        <v>0</v>
      </c>
      <c r="S50" s="9">
        <v>0</v>
      </c>
    </row>
    <row r="51" spans="1:19" s="4" customFormat="1" ht="15" customHeight="1" x14ac:dyDescent="0.35">
      <c r="A51" s="29" t="s">
        <v>42</v>
      </c>
      <c r="B51" s="29"/>
      <c r="C51" s="9">
        <v>3511.2018725518296</v>
      </c>
      <c r="D51" s="9">
        <v>3531.8620426101079</v>
      </c>
      <c r="E51" s="9">
        <v>3834.5992165854591</v>
      </c>
      <c r="F51" s="9">
        <v>3894.9078054839019</v>
      </c>
      <c r="G51" s="9">
        <v>3790.5321486576859</v>
      </c>
      <c r="H51" s="9">
        <v>3931.7091812362664</v>
      </c>
      <c r="I51" s="9">
        <v>3930.7776822394189</v>
      </c>
      <c r="J51" s="9">
        <v>4093.5989299703833</v>
      </c>
      <c r="K51" s="9">
        <v>4169.3130792012989</v>
      </c>
      <c r="L51" s="9">
        <v>4153.2387503582686</v>
      </c>
      <c r="M51" s="9">
        <v>4471.1403494655478</v>
      </c>
      <c r="N51" s="9">
        <v>4662.8799227226355</v>
      </c>
      <c r="O51" s="9">
        <v>0</v>
      </c>
      <c r="P51" s="9">
        <v>0</v>
      </c>
      <c r="Q51" s="9">
        <v>0</v>
      </c>
      <c r="R51" s="9">
        <v>0</v>
      </c>
      <c r="S51" s="9">
        <v>0</v>
      </c>
    </row>
    <row r="52" spans="1:19" s="4" customFormat="1" ht="15" customHeight="1" x14ac:dyDescent="0.35">
      <c r="A52" s="29" t="s">
        <v>43</v>
      </c>
      <c r="B52" s="29"/>
      <c r="C52" s="9">
        <v>259.01367639757211</v>
      </c>
      <c r="D52" s="9">
        <v>343.217962909157</v>
      </c>
      <c r="E52" s="9">
        <v>231.79284100297363</v>
      </c>
      <c r="F52" s="9">
        <v>425.08908024072883</v>
      </c>
      <c r="G52" s="9">
        <v>662.62619367688853</v>
      </c>
      <c r="H52" s="9">
        <v>1110.0430870153923</v>
      </c>
      <c r="I52" s="9">
        <v>1477.5411583854959</v>
      </c>
      <c r="J52" s="9">
        <v>108.06824326906795</v>
      </c>
      <c r="K52" s="9">
        <v>114.06813360548921</v>
      </c>
      <c r="L52" s="9">
        <v>123.51558682626381</v>
      </c>
      <c r="M52" s="9">
        <v>119.67664943808663</v>
      </c>
      <c r="N52" s="9">
        <v>191.74533432441063</v>
      </c>
      <c r="O52" s="9">
        <v>0</v>
      </c>
      <c r="P52" s="9">
        <v>0</v>
      </c>
      <c r="Q52" s="9">
        <v>0</v>
      </c>
      <c r="R52" s="9">
        <v>0</v>
      </c>
      <c r="S52" s="9">
        <v>0</v>
      </c>
    </row>
    <row r="53" spans="1:19" s="4" customFormat="1" ht="15" customHeight="1" x14ac:dyDescent="0.35">
      <c r="A53" s="4" t="s">
        <v>44</v>
      </c>
      <c r="B53" s="29"/>
      <c r="C53" s="9">
        <f>C50+C51+C52</f>
        <v>8150.548911781726</v>
      </c>
      <c r="D53" s="9">
        <f t="shared" ref="D53:S53" si="4">D50+D51+D52</f>
        <v>8525.0748139446605</v>
      </c>
      <c r="E53" s="9">
        <f t="shared" si="4"/>
        <v>9028.6317112197812</v>
      </c>
      <c r="F53" s="9">
        <f t="shared" si="4"/>
        <v>9794.8694754672051</v>
      </c>
      <c r="G53" s="9">
        <f t="shared" si="4"/>
        <v>10523.979067216527</v>
      </c>
      <c r="H53" s="9">
        <f t="shared" si="4"/>
        <v>11778.122435980637</v>
      </c>
      <c r="I53" s="9">
        <f t="shared" si="4"/>
        <v>12767.506646673357</v>
      </c>
      <c r="J53" s="9">
        <f t="shared" si="4"/>
        <v>11838.883669615023</v>
      </c>
      <c r="K53" s="9">
        <f t="shared" si="4"/>
        <v>12305.339742359012</v>
      </c>
      <c r="L53" s="9">
        <f t="shared" si="4"/>
        <v>12827.694097346024</v>
      </c>
      <c r="M53" s="9">
        <f t="shared" si="4"/>
        <v>13290.90484092535</v>
      </c>
      <c r="N53" s="9">
        <f t="shared" si="4"/>
        <v>13481.16900874169</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8150.548911781726</v>
      </c>
      <c r="D60" s="12">
        <f t="shared" si="5"/>
        <v>8525.0748139446605</v>
      </c>
      <c r="E60" s="12">
        <f t="shared" si="5"/>
        <v>9028.6317112197812</v>
      </c>
      <c r="F60" s="12">
        <f t="shared" si="5"/>
        <v>9794.8694754672051</v>
      </c>
      <c r="G60" s="12">
        <f t="shared" si="5"/>
        <v>10523.979067216527</v>
      </c>
      <c r="H60" s="12">
        <f t="shared" si="5"/>
        <v>11778.122435980637</v>
      </c>
      <c r="I60" s="12">
        <f t="shared" si="5"/>
        <v>12767.506646673357</v>
      </c>
      <c r="J60" s="12">
        <f t="shared" si="5"/>
        <v>11838.883669615023</v>
      </c>
      <c r="K60" s="12">
        <f t="shared" si="5"/>
        <v>12305.339742359012</v>
      </c>
      <c r="L60" s="12">
        <f t="shared" si="5"/>
        <v>12827.694097346024</v>
      </c>
      <c r="M60" s="12">
        <f t="shared" si="5"/>
        <v>13290.90484092535</v>
      </c>
      <c r="N60" s="12">
        <f t="shared" si="5"/>
        <v>13481.16900874169</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97618.433911340413</v>
      </c>
      <c r="D63" s="9">
        <v>100896.52863762301</v>
      </c>
      <c r="E63" s="9">
        <v>98509.014999522318</v>
      </c>
      <c r="F63" s="9">
        <v>101199.32597687971</v>
      </c>
      <c r="G63" s="9">
        <v>97779.012133371551</v>
      </c>
      <c r="H63" s="9">
        <v>90672.221744530427</v>
      </c>
      <c r="I63" s="9">
        <v>92256.619136333247</v>
      </c>
      <c r="J63" s="9">
        <v>89628.365338683478</v>
      </c>
      <c r="K63" s="9">
        <v>86134.680901882093</v>
      </c>
      <c r="L63" s="9">
        <v>83635.840856979077</v>
      </c>
      <c r="M63" s="9">
        <v>82217.925006209989</v>
      </c>
      <c r="N63" s="9">
        <v>83555.969455909057</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97618.433911340413</v>
      </c>
      <c r="D66" s="9">
        <v>100896.52863762301</v>
      </c>
      <c r="E66" s="9">
        <v>98509.014999522318</v>
      </c>
      <c r="F66" s="9">
        <v>101199.32597687971</v>
      </c>
      <c r="G66" s="9">
        <v>97779.012133371551</v>
      </c>
      <c r="H66" s="9">
        <v>90672.221744530427</v>
      </c>
      <c r="I66" s="9">
        <v>92256.619136333247</v>
      </c>
      <c r="J66" s="9">
        <v>89628.365338683478</v>
      </c>
      <c r="K66" s="9">
        <v>86134.680901882093</v>
      </c>
      <c r="L66" s="9">
        <v>83635.840856979077</v>
      </c>
      <c r="M66" s="9">
        <v>82549.751321090647</v>
      </c>
      <c r="N66" s="9">
        <v>83908.712758778827</v>
      </c>
      <c r="O66" s="9">
        <v>0</v>
      </c>
      <c r="P66" s="9">
        <v>0</v>
      </c>
      <c r="Q66" s="9">
        <v>0</v>
      </c>
      <c r="R66" s="9">
        <v>0</v>
      </c>
      <c r="S66" s="9">
        <v>0</v>
      </c>
    </row>
    <row r="67" spans="1:27" s="4" customFormat="1" ht="15" customHeight="1" x14ac:dyDescent="0.35">
      <c r="A67" s="11" t="s">
        <v>54</v>
      </c>
      <c r="C67" s="9">
        <v>97618.433911340413</v>
      </c>
      <c r="D67" s="9">
        <v>100896.52863762301</v>
      </c>
      <c r="E67" s="9">
        <v>98509.014999522318</v>
      </c>
      <c r="F67" s="9">
        <v>101199.32597687971</v>
      </c>
      <c r="G67" s="9">
        <v>97779.012133371551</v>
      </c>
      <c r="H67" s="9">
        <v>90672.221744530427</v>
      </c>
      <c r="I67" s="9">
        <v>92256.619136333247</v>
      </c>
      <c r="J67" s="9">
        <v>89413.791743575042</v>
      </c>
      <c r="K67" s="9">
        <v>86031.846409572929</v>
      </c>
      <c r="L67" s="9">
        <v>83635.840856979077</v>
      </c>
      <c r="M67" s="9">
        <v>82350.714507238692</v>
      </c>
      <c r="N67" s="9">
        <v>83451.632437805427</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8.3493952783387879E-2</v>
      </c>
      <c r="D69" s="15">
        <f t="shared" si="6"/>
        <v>8.4493242027811166E-2</v>
      </c>
      <c r="E69" s="15">
        <f t="shared" si="6"/>
        <v>9.1652847318223235E-2</v>
      </c>
      <c r="F69" s="15">
        <f t="shared" si="6"/>
        <v>9.6787892418423505E-2</v>
      </c>
      <c r="G69" s="15">
        <f t="shared" si="6"/>
        <v>0.10763024536248857</v>
      </c>
      <c r="H69" s="15">
        <f t="shared" si="6"/>
        <v>0.12989780342170917</v>
      </c>
      <c r="I69" s="15">
        <f t="shared" si="6"/>
        <v>0.13839122619273564</v>
      </c>
      <c r="J69" s="15">
        <f t="shared" si="6"/>
        <v>0.1324055656152813</v>
      </c>
      <c r="K69" s="15">
        <f t="shared" si="6"/>
        <v>0.14303237993727139</v>
      </c>
      <c r="L69" s="15">
        <f t="shared" si="6"/>
        <v>0.15337556203066025</v>
      </c>
      <c r="M69" s="15">
        <f t="shared" si="6"/>
        <v>0.1613939225719416</v>
      </c>
      <c r="N69" s="15">
        <f t="shared" si="6"/>
        <v>0.16154470098339771</v>
      </c>
      <c r="O69" s="15" t="str">
        <f t="shared" si="6"/>
        <v/>
      </c>
      <c r="P69" s="15" t="str">
        <f t="shared" si="6"/>
        <v/>
      </c>
      <c r="Q69" s="15" t="str">
        <f t="shared" si="6"/>
        <v/>
      </c>
      <c r="R69" s="15" t="str">
        <f t="shared" si="6"/>
        <v/>
      </c>
      <c r="S69" s="15" t="str">
        <f t="shared" si="6"/>
        <v/>
      </c>
    </row>
    <row r="70" spans="1:27" s="4" customFormat="1" ht="15" customHeight="1" x14ac:dyDescent="0.35">
      <c r="A70" s="4" t="s">
        <v>98</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84" t="s">
        <v>80</v>
      </c>
      <c r="E72" s="33"/>
      <c r="F72" s="3"/>
      <c r="G72" s="3"/>
      <c r="H72" s="3"/>
      <c r="I72" s="34"/>
      <c r="J72" s="192" t="s">
        <v>59</v>
      </c>
      <c r="K72" s="192"/>
      <c r="L72" s="192" t="s">
        <v>60</v>
      </c>
      <c r="M72" s="192"/>
      <c r="N72" s="192" t="s">
        <v>61</v>
      </c>
      <c r="O72" s="192"/>
      <c r="P72" s="192" t="s">
        <v>62</v>
      </c>
      <c r="Q72" s="192"/>
      <c r="R72" s="35"/>
      <c r="S72" s="84" t="s">
        <v>63</v>
      </c>
    </row>
    <row r="73" spans="1:27" s="4" customFormat="1" ht="22.5" customHeight="1" x14ac:dyDescent="0.35">
      <c r="D73" s="36">
        <v>8.6999999999999994E-2</v>
      </c>
      <c r="J73" s="191">
        <v>0.1096</v>
      </c>
      <c r="K73" s="191"/>
      <c r="L73" s="191">
        <v>0.12090000000000001</v>
      </c>
      <c r="M73" s="191"/>
      <c r="N73" s="191">
        <v>0.13785</v>
      </c>
      <c r="O73" s="191"/>
      <c r="P73" s="191">
        <v>0.16045000000000001</v>
      </c>
      <c r="Q73" s="191"/>
      <c r="R73" s="37"/>
      <c r="S73" s="36">
        <v>0.2</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H1:K2"/>
    <mergeCell ref="J73:K73"/>
    <mergeCell ref="L73:M73"/>
    <mergeCell ref="N73:O73"/>
    <mergeCell ref="P73:Q73"/>
    <mergeCell ref="J71:Q71"/>
    <mergeCell ref="J72:K72"/>
    <mergeCell ref="L72:M72"/>
    <mergeCell ref="N72:O72"/>
    <mergeCell ref="P72:Q7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105</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5624.2227580837925</v>
      </c>
      <c r="D7" s="9">
        <v>5607.7127882230361</v>
      </c>
      <c r="E7" s="9">
        <v>5599.9835251764052</v>
      </c>
      <c r="F7" s="9">
        <v>5536.0166795498999</v>
      </c>
      <c r="G7" s="9">
        <v>5544.7786652328323</v>
      </c>
      <c r="H7" s="9">
        <v>5442.2390311989475</v>
      </c>
      <c r="I7" s="9">
        <v>5421.686595022009</v>
      </c>
      <c r="J7" s="9">
        <v>5281.8415549941992</v>
      </c>
      <c r="K7" s="9">
        <v>5255.1831370675109</v>
      </c>
      <c r="L7" s="9">
        <v>5300.4744353180522</v>
      </c>
      <c r="M7" s="9">
        <v>5244.2710282821563</v>
      </c>
      <c r="N7" s="9">
        <v>5172.6306387080458</v>
      </c>
      <c r="O7" s="9">
        <v>0</v>
      </c>
      <c r="P7" s="9">
        <v>0</v>
      </c>
      <c r="Q7" s="9">
        <v>0</v>
      </c>
      <c r="R7" s="9">
        <v>0</v>
      </c>
      <c r="S7" s="9">
        <v>0</v>
      </c>
    </row>
    <row r="8" spans="1:27" s="4" customFormat="1" ht="15" customHeight="1" x14ac:dyDescent="0.35">
      <c r="A8" s="4" t="s">
        <v>3</v>
      </c>
      <c r="C8" s="9">
        <v>54.53329511798988</v>
      </c>
      <c r="D8" s="9">
        <v>92.199159396063962</v>
      </c>
      <c r="E8" s="9">
        <v>185.20945837775329</v>
      </c>
      <c r="F8" s="9">
        <v>331.99468828019917</v>
      </c>
      <c r="G8" s="9">
        <v>502.96925670958348</v>
      </c>
      <c r="H8" s="9">
        <v>700.85944051545516</v>
      </c>
      <c r="I8" s="9">
        <v>901.14235345418808</v>
      </c>
      <c r="J8" s="9">
        <v>1064.9680066836438</v>
      </c>
      <c r="K8" s="9">
        <v>1211.6179870457554</v>
      </c>
      <c r="L8" s="9">
        <v>1348.7210905575569</v>
      </c>
      <c r="M8" s="9">
        <v>1483.3153933586959</v>
      </c>
      <c r="N8" s="9">
        <v>1709.2936904526507</v>
      </c>
      <c r="O8" s="9">
        <v>0</v>
      </c>
      <c r="P8" s="9">
        <v>0</v>
      </c>
      <c r="Q8" s="9">
        <v>0</v>
      </c>
      <c r="R8" s="9">
        <v>0</v>
      </c>
      <c r="S8" s="9">
        <v>0</v>
      </c>
    </row>
    <row r="9" spans="1:27" s="4" customFormat="1" ht="15" customHeight="1" x14ac:dyDescent="0.35">
      <c r="A9" s="4" t="s">
        <v>4</v>
      </c>
      <c r="C9" s="9">
        <v>0.72639724849527088</v>
      </c>
      <c r="D9" s="9">
        <v>0.90292347377472038</v>
      </c>
      <c r="E9" s="9">
        <v>1.0406706792777298</v>
      </c>
      <c r="F9" s="9">
        <v>1.510920034393809</v>
      </c>
      <c r="G9" s="9">
        <v>3.5848667239896819</v>
      </c>
      <c r="H9" s="9">
        <v>14.958813413585554</v>
      </c>
      <c r="I9" s="9">
        <v>53.310404127257094</v>
      </c>
      <c r="J9" s="9">
        <v>178.66053310404129</v>
      </c>
      <c r="K9" s="9">
        <v>345.33714531384351</v>
      </c>
      <c r="L9" s="9">
        <v>407.06053310404121</v>
      </c>
      <c r="M9" s="9">
        <v>508.45245055889939</v>
      </c>
      <c r="N9" s="9">
        <v>624.21272570937231</v>
      </c>
      <c r="O9" s="9">
        <v>0</v>
      </c>
      <c r="P9" s="9">
        <v>0</v>
      </c>
      <c r="Q9" s="9">
        <v>0</v>
      </c>
      <c r="R9" s="9">
        <v>0</v>
      </c>
      <c r="S9" s="9">
        <v>0</v>
      </c>
    </row>
    <row r="10" spans="1:27" s="4" customFormat="1" ht="15" customHeight="1" x14ac:dyDescent="0.35">
      <c r="A10" s="4" t="s">
        <v>5</v>
      </c>
      <c r="C10" s="9">
        <v>96.990541702493545</v>
      </c>
      <c r="D10" s="9">
        <v>107.81453138435081</v>
      </c>
      <c r="E10" s="9">
        <v>107.22218400687875</v>
      </c>
      <c r="F10" s="9">
        <v>116.46242476354257</v>
      </c>
      <c r="G10" s="9">
        <v>121.45503009458297</v>
      </c>
      <c r="H10" s="9">
        <v>106.2067067927773</v>
      </c>
      <c r="I10" s="9">
        <v>125.77033533963886</v>
      </c>
      <c r="J10" s="9">
        <v>151.86070507308685</v>
      </c>
      <c r="K10" s="9">
        <v>122.16938950988822</v>
      </c>
      <c r="L10" s="9">
        <v>117.52184006878763</v>
      </c>
      <c r="M10" s="9">
        <v>148.71324161650901</v>
      </c>
      <c r="N10" s="9">
        <v>184.001203783319</v>
      </c>
      <c r="O10" s="9">
        <v>0</v>
      </c>
      <c r="P10" s="9">
        <v>0</v>
      </c>
      <c r="Q10" s="9">
        <v>0</v>
      </c>
      <c r="R10" s="9">
        <v>0</v>
      </c>
      <c r="S10" s="9">
        <v>0</v>
      </c>
    </row>
    <row r="11" spans="1:27" s="4" customFormat="1" ht="15" customHeight="1" x14ac:dyDescent="0.35">
      <c r="A11" s="4" t="s">
        <v>6</v>
      </c>
      <c r="C11" s="9">
        <v>228.19226139294841</v>
      </c>
      <c r="D11" s="9">
        <v>225.03938091143675</v>
      </c>
      <c r="E11" s="9">
        <v>223.16741186586458</v>
      </c>
      <c r="F11" s="9">
        <v>246.07609630266538</v>
      </c>
      <c r="G11" s="9">
        <v>259.92373172829014</v>
      </c>
      <c r="H11" s="9">
        <v>287.46104901117872</v>
      </c>
      <c r="I11" s="10">
        <v>297.06921754084203</v>
      </c>
      <c r="J11" s="9">
        <v>319.10421324161587</v>
      </c>
      <c r="K11" s="9">
        <v>341.3456308493424</v>
      </c>
      <c r="L11" s="9">
        <v>328.54597305995162</v>
      </c>
      <c r="M11" s="9">
        <v>351.25438968597081</v>
      </c>
      <c r="N11" s="9">
        <v>367.35816684398765</v>
      </c>
      <c r="O11" s="9">
        <v>0</v>
      </c>
      <c r="P11" s="9">
        <v>0</v>
      </c>
      <c r="Q11" s="9">
        <v>0</v>
      </c>
      <c r="R11" s="9">
        <v>0</v>
      </c>
      <c r="S11" s="9">
        <v>0</v>
      </c>
    </row>
    <row r="12" spans="1:27" s="4" customFormat="1" ht="15" customHeight="1" x14ac:dyDescent="0.35">
      <c r="A12" s="11" t="s">
        <v>7</v>
      </c>
      <c r="B12" s="11"/>
      <c r="C12" s="12">
        <f>SUM(C7:C11)</f>
        <v>6004.6652535457197</v>
      </c>
      <c r="D12" s="12">
        <f t="shared" ref="D12:S12" si="0">SUM(D7:D11)</f>
        <v>6033.6687833886617</v>
      </c>
      <c r="E12" s="12">
        <f t="shared" si="0"/>
        <v>6116.6232501061795</v>
      </c>
      <c r="F12" s="12">
        <f t="shared" si="0"/>
        <v>6232.0608089307007</v>
      </c>
      <c r="G12" s="12">
        <f t="shared" si="0"/>
        <v>6432.711550489279</v>
      </c>
      <c r="H12" s="12">
        <f t="shared" si="0"/>
        <v>6551.7250409319449</v>
      </c>
      <c r="I12" s="12">
        <f t="shared" si="0"/>
        <v>6798.9789054839357</v>
      </c>
      <c r="J12" s="12">
        <f t="shared" si="0"/>
        <v>6996.4350130965868</v>
      </c>
      <c r="K12" s="12">
        <f t="shared" si="0"/>
        <v>7275.6532897863399</v>
      </c>
      <c r="L12" s="12">
        <f t="shared" si="0"/>
        <v>7502.323872108389</v>
      </c>
      <c r="M12" s="12">
        <f t="shared" si="0"/>
        <v>7736.0065035022308</v>
      </c>
      <c r="N12" s="12">
        <f t="shared" si="0"/>
        <v>8057.4964254973756</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43577.300085984527</v>
      </c>
      <c r="D15" s="12">
        <v>43927.944969905417</v>
      </c>
      <c r="E15" s="12">
        <v>43515.993121238178</v>
      </c>
      <c r="F15" s="12">
        <v>43589.767841788482</v>
      </c>
      <c r="G15" s="12">
        <v>44781.943250214965</v>
      </c>
      <c r="H15" s="12">
        <v>43398.882201203785</v>
      </c>
      <c r="I15" s="12">
        <v>45878.93379191745</v>
      </c>
      <c r="J15" s="12">
        <v>42988.993981083404</v>
      </c>
      <c r="K15" s="12">
        <v>44324.849527085127</v>
      </c>
      <c r="L15" s="12">
        <v>44519.346517626822</v>
      </c>
      <c r="M15" s="12">
        <v>42193.207222699908</v>
      </c>
      <c r="N15" s="12">
        <v>42943.336199484096</v>
      </c>
      <c r="O15" s="12">
        <v>0</v>
      </c>
      <c r="P15" s="12">
        <v>0</v>
      </c>
      <c r="Q15" s="12">
        <v>0</v>
      </c>
      <c r="R15" s="12">
        <v>0</v>
      </c>
      <c r="S15" s="12">
        <v>0</v>
      </c>
    </row>
    <row r="16" spans="1:27" s="7" customFormat="1" ht="27" customHeight="1" thickBot="1" x14ac:dyDescent="0.4">
      <c r="A16" s="13" t="s">
        <v>11</v>
      </c>
      <c r="B16" s="14"/>
      <c r="C16" s="15">
        <f t="shared" ref="C16:S16" si="1">IF(C15&gt;0,C12/C15,"")</f>
        <v>0.13779342092551897</v>
      </c>
      <c r="D16" s="15">
        <f t="shared" si="1"/>
        <v>0.13735376848432737</v>
      </c>
      <c r="E16" s="15">
        <f t="shared" si="1"/>
        <v>0.14056035060638278</v>
      </c>
      <c r="F16" s="15">
        <f t="shared" si="1"/>
        <v>0.14297072724842941</v>
      </c>
      <c r="G16" s="15">
        <f t="shared" si="1"/>
        <v>0.14364520794792443</v>
      </c>
      <c r="H16" s="15">
        <f t="shared" si="1"/>
        <v>0.15096529469485312</v>
      </c>
      <c r="I16" s="15">
        <f t="shared" si="1"/>
        <v>0.14819391697986059</v>
      </c>
      <c r="J16" s="15">
        <f t="shared" si="1"/>
        <v>0.16274944736262617</v>
      </c>
      <c r="K16" s="15">
        <f t="shared" si="1"/>
        <v>0.16414389146071395</v>
      </c>
      <c r="L16" s="15">
        <f t="shared" si="1"/>
        <v>0.16851828382381909</v>
      </c>
      <c r="M16" s="15">
        <f t="shared" si="1"/>
        <v>0.18334720237479996</v>
      </c>
      <c r="N16" s="15">
        <f t="shared" si="1"/>
        <v>0.18763089081081163</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v>
      </c>
      <c r="I19" s="9">
        <v>0</v>
      </c>
      <c r="J19" s="9">
        <v>0</v>
      </c>
      <c r="K19" s="9">
        <v>0.62578675838349107</v>
      </c>
      <c r="L19" s="9">
        <v>1.0817024935511608</v>
      </c>
      <c r="M19" s="9">
        <v>1.6966122098022358</v>
      </c>
      <c r="N19" s="9">
        <v>2.6166809974204641</v>
      </c>
      <c r="O19" s="9">
        <v>0</v>
      </c>
      <c r="P19" s="9">
        <v>0</v>
      </c>
      <c r="Q19" s="9">
        <v>0</v>
      </c>
      <c r="R19" s="9">
        <v>0</v>
      </c>
      <c r="S19" s="9">
        <v>0</v>
      </c>
    </row>
    <row r="20" spans="1:19" s="4" customFormat="1" ht="15" customHeight="1" x14ac:dyDescent="0.35">
      <c r="A20" s="4" t="s">
        <v>14</v>
      </c>
      <c r="C20" s="9">
        <v>0</v>
      </c>
      <c r="D20" s="9">
        <v>0</v>
      </c>
      <c r="E20" s="9">
        <v>0</v>
      </c>
      <c r="F20" s="9">
        <v>0</v>
      </c>
      <c r="G20" s="9">
        <v>0</v>
      </c>
      <c r="H20" s="9">
        <v>0</v>
      </c>
      <c r="I20" s="9">
        <v>0</v>
      </c>
      <c r="J20" s="9">
        <v>0</v>
      </c>
      <c r="K20" s="9">
        <v>2.5556405846947552</v>
      </c>
      <c r="L20" s="9">
        <v>3.9053998280309541</v>
      </c>
      <c r="M20" s="9">
        <v>5.5260877042132419</v>
      </c>
      <c r="N20" s="9">
        <v>7.7014617368873592</v>
      </c>
      <c r="O20" s="9">
        <v>0</v>
      </c>
      <c r="P20" s="9">
        <v>0</v>
      </c>
      <c r="Q20" s="9">
        <v>0</v>
      </c>
      <c r="R20" s="9">
        <v>0</v>
      </c>
      <c r="S20" s="9">
        <v>0</v>
      </c>
    </row>
    <row r="21" spans="1:19" s="4" customFormat="1" ht="15" customHeight="1" x14ac:dyDescent="0.35">
      <c r="A21" s="4" t="s">
        <v>15</v>
      </c>
      <c r="C21" s="9">
        <v>123.77011177987961</v>
      </c>
      <c r="D21" s="9">
        <v>121.75748925193466</v>
      </c>
      <c r="E21" s="9">
        <v>123.25152192605333</v>
      </c>
      <c r="F21" s="9">
        <v>128.2169905417025</v>
      </c>
      <c r="G21" s="9">
        <v>137.61926053310401</v>
      </c>
      <c r="H21" s="9">
        <v>139.44205503009456</v>
      </c>
      <c r="I21" s="9">
        <v>146.62822871883063</v>
      </c>
      <c r="J21" s="9">
        <v>162.60275150472916</v>
      </c>
      <c r="K21" s="9">
        <v>171.53322441960449</v>
      </c>
      <c r="L21" s="9">
        <v>190.00663800515909</v>
      </c>
      <c r="M21" s="9">
        <v>199.57411006018916</v>
      </c>
      <c r="N21" s="9">
        <v>219.32147893379192</v>
      </c>
      <c r="O21" s="9">
        <v>0</v>
      </c>
      <c r="P21" s="9">
        <v>0</v>
      </c>
      <c r="Q21" s="9">
        <v>0</v>
      </c>
      <c r="R21" s="9">
        <v>0</v>
      </c>
      <c r="S21" s="9">
        <v>0</v>
      </c>
    </row>
    <row r="22" spans="1:19" s="4" customFormat="1" ht="15" customHeight="1" x14ac:dyDescent="0.35">
      <c r="A22" s="4" t="s">
        <v>16</v>
      </c>
      <c r="C22" s="9">
        <v>738.13874462596732</v>
      </c>
      <c r="D22" s="9">
        <v>726.1358899398108</v>
      </c>
      <c r="E22" s="9">
        <v>735.04598452278594</v>
      </c>
      <c r="F22" s="9">
        <v>734.03580395528797</v>
      </c>
      <c r="G22" s="9">
        <v>758.33946689595871</v>
      </c>
      <c r="H22" s="9">
        <v>727.19595012897673</v>
      </c>
      <c r="I22" s="9">
        <v>716.39842648323304</v>
      </c>
      <c r="J22" s="9">
        <v>693.20120378331899</v>
      </c>
      <c r="K22" s="9">
        <v>700.52180567497851</v>
      </c>
      <c r="L22" s="9">
        <v>686.00368013757532</v>
      </c>
      <c r="M22" s="9">
        <v>650.03895958727423</v>
      </c>
      <c r="N22" s="9">
        <v>645.51085124677559</v>
      </c>
      <c r="O22" s="9">
        <v>0</v>
      </c>
      <c r="P22" s="9">
        <v>0</v>
      </c>
      <c r="Q22" s="9">
        <v>0</v>
      </c>
      <c r="R22" s="9">
        <v>0</v>
      </c>
      <c r="S22" s="9">
        <v>0</v>
      </c>
    </row>
    <row r="23" spans="1:19" s="4" customFormat="1" ht="15" customHeight="1" x14ac:dyDescent="0.35">
      <c r="A23" s="16" t="s">
        <v>17</v>
      </c>
      <c r="C23" s="9">
        <v>0</v>
      </c>
      <c r="D23" s="9">
        <v>0</v>
      </c>
      <c r="E23" s="9">
        <v>0</v>
      </c>
      <c r="F23" s="9">
        <v>0</v>
      </c>
      <c r="G23" s="9">
        <v>0</v>
      </c>
      <c r="H23" s="9">
        <v>0</v>
      </c>
      <c r="I23" s="9">
        <v>0</v>
      </c>
      <c r="J23" s="9">
        <v>0</v>
      </c>
      <c r="K23" s="9">
        <v>0</v>
      </c>
      <c r="L23" s="9">
        <v>0</v>
      </c>
      <c r="M23" s="9">
        <v>0</v>
      </c>
      <c r="N23" s="9">
        <v>0</v>
      </c>
      <c r="O23" s="9">
        <v>0</v>
      </c>
      <c r="P23" s="9">
        <v>0</v>
      </c>
      <c r="Q23" s="9">
        <v>0</v>
      </c>
      <c r="R23" s="9">
        <v>0</v>
      </c>
      <c r="S23" s="9">
        <v>0</v>
      </c>
    </row>
    <row r="24" spans="1:19" s="4" customFormat="1" ht="15" customHeight="1" x14ac:dyDescent="0.35">
      <c r="A24" s="16" t="s">
        <v>18</v>
      </c>
      <c r="C24" s="9">
        <v>0</v>
      </c>
      <c r="D24" s="9">
        <v>0</v>
      </c>
      <c r="E24" s="9">
        <v>0</v>
      </c>
      <c r="F24" s="9">
        <v>0</v>
      </c>
      <c r="G24" s="9">
        <v>0</v>
      </c>
      <c r="H24" s="9">
        <v>0</v>
      </c>
      <c r="I24" s="9">
        <v>0</v>
      </c>
      <c r="J24" s="9">
        <v>0</v>
      </c>
      <c r="K24" s="9">
        <v>0</v>
      </c>
      <c r="L24" s="9">
        <v>0</v>
      </c>
      <c r="M24" s="9">
        <v>0</v>
      </c>
      <c r="N24" s="9">
        <v>0</v>
      </c>
      <c r="O24" s="9">
        <v>0</v>
      </c>
      <c r="P24" s="9">
        <v>0</v>
      </c>
      <c r="Q24" s="9">
        <v>0</v>
      </c>
      <c r="R24" s="9">
        <v>0</v>
      </c>
      <c r="S24" s="9">
        <v>0</v>
      </c>
    </row>
    <row r="25" spans="1:19" s="4" customFormat="1" ht="15" customHeight="1" x14ac:dyDescent="0.35">
      <c r="A25" s="4" t="s">
        <v>19</v>
      </c>
      <c r="C25" s="9">
        <v>340.67425270000001</v>
      </c>
      <c r="D25" s="9">
        <v>591.1564138</v>
      </c>
      <c r="E25" s="9">
        <v>711.16830619999996</v>
      </c>
      <c r="F25" s="9">
        <v>1432.67038</v>
      </c>
      <c r="G25" s="9">
        <v>2315.4640690000001</v>
      </c>
      <c r="H25" s="9">
        <v>2466.6459629999999</v>
      </c>
      <c r="I25" s="10">
        <v>2421.9868339999998</v>
      </c>
      <c r="J25" s="9">
        <v>0</v>
      </c>
      <c r="K25" s="9">
        <v>2678.08</v>
      </c>
      <c r="L25" s="9">
        <v>2687.25</v>
      </c>
      <c r="M25" s="9">
        <v>2955.35</v>
      </c>
      <c r="N25" s="9">
        <v>2996.2799999999997</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0</v>
      </c>
      <c r="K26" s="21">
        <v>114.97</v>
      </c>
      <c r="L26" s="21">
        <v>116.22</v>
      </c>
      <c r="M26" s="21">
        <v>133.9</v>
      </c>
      <c r="N26" s="21">
        <v>138.87</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0</v>
      </c>
      <c r="K27" s="21">
        <v>2563.11</v>
      </c>
      <c r="L27" s="21">
        <v>2571.0300000000002</v>
      </c>
      <c r="M27" s="21">
        <v>2821.45</v>
      </c>
      <c r="N27" s="21">
        <v>2857.41</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2430.61</v>
      </c>
      <c r="K30" s="9">
        <v>0</v>
      </c>
      <c r="L30" s="9">
        <v>0</v>
      </c>
      <c r="M30" s="9">
        <v>0</v>
      </c>
      <c r="N30" s="9">
        <v>0</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650.09953214969903</v>
      </c>
      <c r="D32" s="12">
        <v>895.55013692983664</v>
      </c>
      <c r="E32" s="12">
        <v>1019.2971110151333</v>
      </c>
      <c r="F32" s="12">
        <v>1753.2128563542562</v>
      </c>
      <c r="G32" s="12">
        <v>2659.5122203327601</v>
      </c>
      <c r="H32" s="12">
        <v>2815.2511005752363</v>
      </c>
      <c r="I32" s="24">
        <v>2788.5574057970762</v>
      </c>
      <c r="J32" s="12">
        <v>406.50687876182292</v>
      </c>
      <c r="K32" s="12">
        <v>3225.0119948409288</v>
      </c>
      <c r="L32" s="12">
        <v>3283.8951074806537</v>
      </c>
      <c r="M32" s="12">
        <v>3596.6683361994842</v>
      </c>
      <c r="N32" s="12">
        <v>3696.5371023215816</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43988.971533678319</v>
      </c>
      <c r="D35" s="12">
        <v>43474.748031264411</v>
      </c>
      <c r="E35" s="12">
        <v>43702.919573994026</v>
      </c>
      <c r="F35" s="12">
        <v>44148.254679226142</v>
      </c>
      <c r="G35" s="12">
        <v>43111.030248421033</v>
      </c>
      <c r="H35" s="12">
        <v>42832.059642659893</v>
      </c>
      <c r="I35" s="12">
        <v>42891.062166473494</v>
      </c>
      <c r="J35" s="12">
        <v>42692.589984713864</v>
      </c>
      <c r="K35" s="12">
        <v>42744.779950320059</v>
      </c>
      <c r="L35" s="12">
        <v>42507.262798318523</v>
      </c>
      <c r="M35" s="12">
        <v>42926.969816088655</v>
      </c>
      <c r="N35" s="12">
        <v>43396.713187159643</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1.4778693601690084E-2</v>
      </c>
      <c r="D37" s="15">
        <f t="shared" si="2"/>
        <v>2.059931747702853E-2</v>
      </c>
      <c r="E37" s="15">
        <f t="shared" si="2"/>
        <v>2.3323318463640559E-2</v>
      </c>
      <c r="F37" s="15">
        <f t="shared" si="2"/>
        <v>3.9711940349461343E-2</v>
      </c>
      <c r="G37" s="15">
        <f t="shared" si="2"/>
        <v>6.1689832161460956E-2</v>
      </c>
      <c r="H37" s="15">
        <f t="shared" si="2"/>
        <v>6.5727661103910609E-2</v>
      </c>
      <c r="I37" s="27">
        <f t="shared" si="2"/>
        <v>6.5014883403302567E-2</v>
      </c>
      <c r="J37" s="15">
        <f t="shared" si="2"/>
        <v>9.5217197857373655E-3</v>
      </c>
      <c r="K37" s="15">
        <f t="shared" si="2"/>
        <v>7.5448089768836935E-2</v>
      </c>
      <c r="L37" s="15">
        <f t="shared" si="2"/>
        <v>7.725491813155648E-2</v>
      </c>
      <c r="M37" s="15">
        <f t="shared" si="2"/>
        <v>8.3785749416011288E-2</v>
      </c>
      <c r="N37" s="15">
        <f t="shared" si="2"/>
        <v>8.5180116899160108E-2</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8949.0302856596918</v>
      </c>
      <c r="D40" s="9">
        <v>8599.8853539696192</v>
      </c>
      <c r="E40" s="9">
        <v>7641.0862711378622</v>
      </c>
      <c r="F40" s="9">
        <v>7511.1302187828414</v>
      </c>
      <c r="G40" s="9">
        <v>7896.9857647845611</v>
      </c>
      <c r="H40" s="9">
        <v>8269.7286710614317</v>
      </c>
      <c r="I40" s="10">
        <v>9171.2525078819144</v>
      </c>
      <c r="J40" s="9">
        <v>7537.0449985669247</v>
      </c>
      <c r="K40" s="9">
        <v>8533.1408223858925</v>
      </c>
      <c r="L40" s="9">
        <v>9514.4362945152807</v>
      </c>
      <c r="M40" s="9">
        <v>8076.985758210245</v>
      </c>
      <c r="N40" s="9">
        <v>8597.4720556076445</v>
      </c>
      <c r="O40" s="9">
        <v>0</v>
      </c>
      <c r="P40" s="9">
        <v>0</v>
      </c>
      <c r="Q40" s="9">
        <v>0</v>
      </c>
      <c r="R40" s="9">
        <v>0</v>
      </c>
      <c r="S40" s="9">
        <v>0</v>
      </c>
    </row>
    <row r="41" spans="1:19" s="4" customFormat="1" ht="15" customHeight="1" x14ac:dyDescent="0.35">
      <c r="A41" s="4" t="s">
        <v>33</v>
      </c>
      <c r="C41" s="9">
        <v>267.72236552976022</v>
      </c>
      <c r="D41" s="9">
        <v>351.03181427343077</v>
      </c>
      <c r="E41" s="9">
        <v>308.30228336677175</v>
      </c>
      <c r="F41" s="9">
        <v>478.81436896914113</v>
      </c>
      <c r="G41" s="9">
        <v>533.27123340021024</v>
      </c>
      <c r="H41" s="9">
        <v>607.86280691697721</v>
      </c>
      <c r="I41" s="10">
        <v>656.32463934269606</v>
      </c>
      <c r="J41" s="9">
        <v>756.52049297793064</v>
      </c>
      <c r="K41" s="9">
        <v>787.35308434827596</v>
      </c>
      <c r="L41" s="9">
        <v>907.06116427397149</v>
      </c>
      <c r="M41" s="9">
        <v>1000.5965712089776</v>
      </c>
      <c r="N41" s="9">
        <v>1140.6048717047554</v>
      </c>
      <c r="O41" s="9">
        <v>0</v>
      </c>
      <c r="P41" s="9">
        <v>0</v>
      </c>
      <c r="Q41" s="9">
        <v>0</v>
      </c>
      <c r="R41" s="9">
        <v>0</v>
      </c>
      <c r="S41" s="9">
        <v>0</v>
      </c>
    </row>
    <row r="42" spans="1:19" s="4" customFormat="1" ht="15" customHeight="1" x14ac:dyDescent="0.35">
      <c r="A42" s="4" t="s">
        <v>34</v>
      </c>
      <c r="C42" s="9">
        <v>105.3439244953059</v>
      </c>
      <c r="D42" s="9">
        <v>200.89249973830127</v>
      </c>
      <c r="E42" s="9">
        <v>355.66055938295699</v>
      </c>
      <c r="F42" s="9">
        <v>560.10235481205132</v>
      </c>
      <c r="G42" s="9">
        <v>792.41981813009829</v>
      </c>
      <c r="H42" s="9">
        <v>1006.1335717479856</v>
      </c>
      <c r="I42" s="9">
        <v>1175.5030185570572</v>
      </c>
      <c r="J42" s="9">
        <v>1338.6019871597823</v>
      </c>
      <c r="K42" s="9">
        <v>1487.7877833500222</v>
      </c>
      <c r="L42" s="9">
        <v>1639.1343295111105</v>
      </c>
      <c r="M42" s="9">
        <v>1799.4915520757268</v>
      </c>
      <c r="N42" s="9">
        <v>1989.9639404826082</v>
      </c>
      <c r="O42" s="9">
        <v>0</v>
      </c>
      <c r="P42" s="9">
        <v>0</v>
      </c>
      <c r="Q42" s="9">
        <v>0</v>
      </c>
      <c r="R42" s="9">
        <v>0</v>
      </c>
      <c r="S42" s="9">
        <v>0</v>
      </c>
    </row>
    <row r="43" spans="1:19" s="4" customFormat="1" ht="15" customHeight="1" x14ac:dyDescent="0.35">
      <c r="A43" s="11" t="s">
        <v>35</v>
      </c>
      <c r="C43" s="12">
        <v>9322.0965756847581</v>
      </c>
      <c r="D43" s="12">
        <v>9151.8096679813516</v>
      </c>
      <c r="E43" s="12">
        <v>8305.0491138875914</v>
      </c>
      <c r="F43" s="12">
        <v>8550.0469425640349</v>
      </c>
      <c r="G43" s="12">
        <v>9222.6768163148699</v>
      </c>
      <c r="H43" s="12">
        <v>9883.725049726394</v>
      </c>
      <c r="I43" s="12">
        <v>11003.080165781668</v>
      </c>
      <c r="J43" s="12">
        <v>9632.1674787046377</v>
      </c>
      <c r="K43" s="12">
        <v>10808.281690084192</v>
      </c>
      <c r="L43" s="12">
        <v>12060.631788300363</v>
      </c>
      <c r="M43" s="12">
        <v>10877.073881494951</v>
      </c>
      <c r="N43" s="12">
        <v>11728.040867795009</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75666.517135539543</v>
      </c>
      <c r="D45" s="12">
        <v>75274.746039434496</v>
      </c>
      <c r="E45" s="12">
        <v>72227.395535976058</v>
      </c>
      <c r="F45" s="12">
        <v>68655.699230707745</v>
      </c>
      <c r="G45" s="12">
        <v>71011.317305471268</v>
      </c>
      <c r="H45" s="12">
        <v>66523.09163040854</v>
      </c>
      <c r="I45" s="12">
        <v>69720.308120305403</v>
      </c>
      <c r="J45" s="12">
        <v>60015.368204796163</v>
      </c>
      <c r="K45" s="12">
        <v>64114.809183942358</v>
      </c>
      <c r="L45" s="12">
        <v>67244.638389891363</v>
      </c>
      <c r="M45" s="12">
        <v>57782.691275014484</v>
      </c>
      <c r="N45" s="12">
        <v>59334.113171398822</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0.12319975768127822</v>
      </c>
      <c r="D47" s="15">
        <f t="shared" si="3"/>
        <v>0.12157875183247985</v>
      </c>
      <c r="E47" s="15">
        <f t="shared" si="3"/>
        <v>0.11498475131573715</v>
      </c>
      <c r="F47" s="15">
        <f t="shared" si="3"/>
        <v>0.12453513748119896</v>
      </c>
      <c r="G47" s="15">
        <f t="shared" si="3"/>
        <v>0.12987615448170658</v>
      </c>
      <c r="H47" s="15">
        <f t="shared" si="3"/>
        <v>0.14857585249703606</v>
      </c>
      <c r="I47" s="15">
        <f t="shared" si="3"/>
        <v>0.15781743458154801</v>
      </c>
      <c r="J47" s="15">
        <f t="shared" si="3"/>
        <v>0.16049501597383981</v>
      </c>
      <c r="K47" s="15">
        <f t="shared" si="3"/>
        <v>0.16857699223709366</v>
      </c>
      <c r="L47" s="15">
        <f t="shared" si="3"/>
        <v>0.17935454895855896</v>
      </c>
      <c r="M47" s="15">
        <f t="shared" si="3"/>
        <v>0.1882410396865376</v>
      </c>
      <c r="N47" s="15">
        <f t="shared" si="3"/>
        <v>0.19766101220584767</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5880.89514176584</v>
      </c>
      <c r="D50" s="9">
        <v>5911.9112941367275</v>
      </c>
      <c r="E50" s="9">
        <v>5993.3717281801264</v>
      </c>
      <c r="F50" s="9">
        <v>6103.8438183889984</v>
      </c>
      <c r="G50" s="9">
        <v>6295.0922899561738</v>
      </c>
      <c r="H50" s="9">
        <v>6412.2829859018493</v>
      </c>
      <c r="I50" s="9">
        <v>6652.3506767651052</v>
      </c>
      <c r="J50" s="9">
        <v>6833.8322615918587</v>
      </c>
      <c r="K50" s="9">
        <v>7103.4942786083529</v>
      </c>
      <c r="L50" s="9">
        <v>7311.23553160968</v>
      </c>
      <c r="M50" s="9">
        <v>7534.7357812322398</v>
      </c>
      <c r="N50" s="9">
        <v>7835.5582655661628</v>
      </c>
      <c r="O50" s="9">
        <v>0</v>
      </c>
      <c r="P50" s="9">
        <v>0</v>
      </c>
      <c r="Q50" s="9">
        <v>0</v>
      </c>
      <c r="R50" s="9">
        <v>0</v>
      </c>
      <c r="S50" s="9">
        <v>0</v>
      </c>
    </row>
    <row r="51" spans="1:19" s="4" customFormat="1" ht="15" customHeight="1" x14ac:dyDescent="0.35">
      <c r="A51" s="29" t="s">
        <v>42</v>
      </c>
      <c r="B51" s="29"/>
      <c r="C51" s="9">
        <v>9322.0965756847581</v>
      </c>
      <c r="D51" s="9">
        <v>9151.8096679813516</v>
      </c>
      <c r="E51" s="9">
        <v>8305.0491138875914</v>
      </c>
      <c r="F51" s="9">
        <v>8550.0469425640349</v>
      </c>
      <c r="G51" s="9">
        <v>9222.6768163148699</v>
      </c>
      <c r="H51" s="9">
        <v>9883.725049726394</v>
      </c>
      <c r="I51" s="9">
        <v>11003.080165781668</v>
      </c>
      <c r="J51" s="9">
        <v>9632.1674787046377</v>
      </c>
      <c r="K51" s="9">
        <v>10808.281690084192</v>
      </c>
      <c r="L51" s="9">
        <v>12060.631788300363</v>
      </c>
      <c r="M51" s="9">
        <v>10877.073881494951</v>
      </c>
      <c r="N51" s="9">
        <v>11728.040867795009</v>
      </c>
      <c r="O51" s="9">
        <v>0</v>
      </c>
      <c r="P51" s="9">
        <v>0</v>
      </c>
      <c r="Q51" s="9">
        <v>0</v>
      </c>
      <c r="R51" s="9">
        <v>0</v>
      </c>
      <c r="S51" s="9">
        <v>0</v>
      </c>
    </row>
    <row r="52" spans="1:19" s="4" customFormat="1" ht="15" customHeight="1" x14ac:dyDescent="0.35">
      <c r="A52" s="29" t="s">
        <v>43</v>
      </c>
      <c r="B52" s="29"/>
      <c r="C52" s="9">
        <v>464.4443644798796</v>
      </c>
      <c r="D52" s="9">
        <v>712.91390305193465</v>
      </c>
      <c r="E52" s="9">
        <v>834.41982812605329</v>
      </c>
      <c r="F52" s="9">
        <v>1560.8873705417025</v>
      </c>
      <c r="G52" s="9">
        <v>2453.083329533104</v>
      </c>
      <c r="H52" s="9">
        <v>2606.0880180300946</v>
      </c>
      <c r="I52" s="9">
        <v>2568.6150627188304</v>
      </c>
      <c r="J52" s="9">
        <v>162.60275150472916</v>
      </c>
      <c r="K52" s="9">
        <v>2850.2390111779878</v>
      </c>
      <c r="L52" s="9">
        <v>2878.3383404987103</v>
      </c>
      <c r="M52" s="9">
        <v>3156.6207222699913</v>
      </c>
      <c r="N52" s="9">
        <v>3218.2181599312125</v>
      </c>
      <c r="O52" s="9">
        <v>0</v>
      </c>
      <c r="P52" s="9">
        <v>0</v>
      </c>
      <c r="Q52" s="9">
        <v>0</v>
      </c>
      <c r="R52" s="9">
        <v>0</v>
      </c>
      <c r="S52" s="9">
        <v>0</v>
      </c>
    </row>
    <row r="53" spans="1:19" s="4" customFormat="1" ht="15" customHeight="1" x14ac:dyDescent="0.35">
      <c r="A53" s="4" t="s">
        <v>44</v>
      </c>
      <c r="B53" s="29"/>
      <c r="C53" s="9">
        <f>C50+C51+C52</f>
        <v>15667.436081930477</v>
      </c>
      <c r="D53" s="9">
        <f t="shared" ref="D53:S53" si="4">D50+D51+D52</f>
        <v>15776.634865170014</v>
      </c>
      <c r="E53" s="9">
        <f t="shared" si="4"/>
        <v>15132.840670193771</v>
      </c>
      <c r="F53" s="9">
        <f t="shared" si="4"/>
        <v>16214.778131494735</v>
      </c>
      <c r="G53" s="9">
        <f t="shared" si="4"/>
        <v>17970.852435804147</v>
      </c>
      <c r="H53" s="9">
        <f t="shared" si="4"/>
        <v>18902.096053658337</v>
      </c>
      <c r="I53" s="9">
        <f t="shared" si="4"/>
        <v>20224.045905265604</v>
      </c>
      <c r="J53" s="9">
        <f t="shared" si="4"/>
        <v>16628.602491801223</v>
      </c>
      <c r="K53" s="9">
        <f t="shared" si="4"/>
        <v>20762.014979870532</v>
      </c>
      <c r="L53" s="9">
        <f t="shared" si="4"/>
        <v>22250.205660408756</v>
      </c>
      <c r="M53" s="9">
        <f t="shared" si="4"/>
        <v>21568.430384997184</v>
      </c>
      <c r="N53" s="9">
        <f t="shared" si="4"/>
        <v>22781.817293292384</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15667.436081930477</v>
      </c>
      <c r="D60" s="12">
        <f t="shared" si="5"/>
        <v>15776.634865170014</v>
      </c>
      <c r="E60" s="12">
        <f t="shared" si="5"/>
        <v>15132.840670193771</v>
      </c>
      <c r="F60" s="12">
        <f t="shared" si="5"/>
        <v>16214.778131494735</v>
      </c>
      <c r="G60" s="12">
        <f t="shared" si="5"/>
        <v>17970.852435804147</v>
      </c>
      <c r="H60" s="12">
        <f t="shared" si="5"/>
        <v>18902.096053658337</v>
      </c>
      <c r="I60" s="12">
        <f t="shared" si="5"/>
        <v>20224.045905265604</v>
      </c>
      <c r="J60" s="12">
        <f t="shared" si="5"/>
        <v>16628.602491801223</v>
      </c>
      <c r="K60" s="12">
        <f t="shared" si="5"/>
        <v>20762.014979870532</v>
      </c>
      <c r="L60" s="12">
        <f t="shared" si="5"/>
        <v>22250.205660408756</v>
      </c>
      <c r="M60" s="12">
        <f t="shared" si="5"/>
        <v>21568.430384997184</v>
      </c>
      <c r="N60" s="12">
        <f t="shared" si="5"/>
        <v>22781.817293292384</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166000.80609563494</v>
      </c>
      <c r="D63" s="9">
        <v>165444.15990095009</v>
      </c>
      <c r="E63" s="9">
        <v>162998.10104719552</v>
      </c>
      <c r="F63" s="9">
        <v>159757.83279520972</v>
      </c>
      <c r="G63" s="9">
        <v>161548.53706030603</v>
      </c>
      <c r="H63" s="9">
        <v>154707.3524691622</v>
      </c>
      <c r="I63" s="9">
        <v>160298.59426688429</v>
      </c>
      <c r="J63" s="9">
        <v>148026.30117225565</v>
      </c>
      <c r="K63" s="9">
        <v>153427.98403171872</v>
      </c>
      <c r="L63" s="9">
        <v>156693.20547912485</v>
      </c>
      <c r="M63" s="9">
        <v>144951.22885736122</v>
      </c>
      <c r="N63" s="9">
        <v>148054.5163618993</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166106.15002013024</v>
      </c>
      <c r="D66" s="9">
        <v>165645.05240068841</v>
      </c>
      <c r="E66" s="9">
        <v>163353.76160657848</v>
      </c>
      <c r="F66" s="9">
        <v>160317.93515002177</v>
      </c>
      <c r="G66" s="9">
        <v>162340.95687843612</v>
      </c>
      <c r="H66" s="9">
        <v>155713.48604091018</v>
      </c>
      <c r="I66" s="9">
        <v>161474.09728544136</v>
      </c>
      <c r="J66" s="9">
        <v>149364.90315941544</v>
      </c>
      <c r="K66" s="9">
        <v>154915.77181506873</v>
      </c>
      <c r="L66" s="9">
        <v>158332.33980863597</v>
      </c>
      <c r="M66" s="9">
        <v>146750.72040943694</v>
      </c>
      <c r="N66" s="9">
        <v>150044.48030238191</v>
      </c>
      <c r="O66" s="9">
        <v>0</v>
      </c>
      <c r="P66" s="9">
        <v>0</v>
      </c>
      <c r="Q66" s="9">
        <v>0</v>
      </c>
      <c r="R66" s="9">
        <v>0</v>
      </c>
      <c r="S66" s="9">
        <v>0</v>
      </c>
    </row>
    <row r="67" spans="1:27" s="4" customFormat="1" ht="15" customHeight="1" x14ac:dyDescent="0.35">
      <c r="A67" s="11" t="s">
        <v>54</v>
      </c>
      <c r="C67" s="9">
        <v>166106.15002013024</v>
      </c>
      <c r="D67" s="9">
        <v>165645.05240068841</v>
      </c>
      <c r="E67" s="9">
        <v>163353.76160657848</v>
      </c>
      <c r="F67" s="9">
        <v>160317.93515002177</v>
      </c>
      <c r="G67" s="9">
        <v>162340.95687843612</v>
      </c>
      <c r="H67" s="9">
        <v>155713.48604091018</v>
      </c>
      <c r="I67" s="9">
        <v>161474.09728544136</v>
      </c>
      <c r="J67" s="9">
        <v>149364.90315941544</v>
      </c>
      <c r="K67" s="9">
        <v>154915.77181506873</v>
      </c>
      <c r="L67" s="9">
        <v>158332.33980863597</v>
      </c>
      <c r="M67" s="9">
        <v>146750.72040943694</v>
      </c>
      <c r="N67" s="9">
        <v>150044.48030238191</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9.4321830227428391E-2</v>
      </c>
      <c r="D69" s="15">
        <f t="shared" si="6"/>
        <v>9.5243622652893961E-2</v>
      </c>
      <c r="E69" s="15">
        <f t="shared" si="6"/>
        <v>9.2638458529285261E-2</v>
      </c>
      <c r="F69" s="15">
        <f t="shared" si="6"/>
        <v>0.10114138581139612</v>
      </c>
      <c r="G69" s="15">
        <f t="shared" si="6"/>
        <v>0.11069820445410489</v>
      </c>
      <c r="H69" s="15">
        <f t="shared" si="6"/>
        <v>0.12139023108565074</v>
      </c>
      <c r="I69" s="15">
        <f t="shared" si="6"/>
        <v>0.12524637849199496</v>
      </c>
      <c r="J69" s="15">
        <f t="shared" si="6"/>
        <v>0.11132871337287119</v>
      </c>
      <c r="K69" s="15">
        <f t="shared" si="6"/>
        <v>0.13402131194656708</v>
      </c>
      <c r="L69" s="15">
        <f t="shared" si="6"/>
        <v>0.14052849649857291</v>
      </c>
      <c r="M69" s="15">
        <f t="shared" si="6"/>
        <v>0.14697325045370072</v>
      </c>
      <c r="N69" s="15">
        <f t="shared" si="6"/>
        <v>0.15183375787886766</v>
      </c>
      <c r="O69" s="15" t="str">
        <f t="shared" si="6"/>
        <v/>
      </c>
      <c r="P69" s="15" t="str">
        <f t="shared" si="6"/>
        <v/>
      </c>
      <c r="Q69" s="15" t="str">
        <f t="shared" si="6"/>
        <v/>
      </c>
      <c r="R69" s="15" t="str">
        <f t="shared" si="6"/>
        <v/>
      </c>
      <c r="S69" s="15"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87" t="s">
        <v>104</v>
      </c>
      <c r="E72" s="33"/>
      <c r="F72" s="3"/>
      <c r="G72" s="3"/>
      <c r="H72" s="3"/>
      <c r="I72" s="34"/>
      <c r="J72" s="192" t="s">
        <v>59</v>
      </c>
      <c r="K72" s="192"/>
      <c r="L72" s="192" t="s">
        <v>60</v>
      </c>
      <c r="M72" s="192"/>
      <c r="N72" s="192" t="s">
        <v>61</v>
      </c>
      <c r="O72" s="192"/>
      <c r="P72" s="192" t="s">
        <v>62</v>
      </c>
      <c r="Q72" s="192"/>
      <c r="R72" s="35"/>
      <c r="S72" s="87" t="s">
        <v>63</v>
      </c>
    </row>
    <row r="73" spans="1:27" s="4" customFormat="1" ht="22.5" customHeight="1" x14ac:dyDescent="0.35">
      <c r="D73" s="36">
        <v>0.10299999999999999</v>
      </c>
      <c r="J73" s="191">
        <v>0.12839999999999999</v>
      </c>
      <c r="K73" s="191"/>
      <c r="L73" s="191">
        <v>0.1411</v>
      </c>
      <c r="M73" s="191"/>
      <c r="N73" s="191">
        <v>0.16014999999999999</v>
      </c>
      <c r="O73" s="191"/>
      <c r="P73" s="191">
        <v>0.18554999999999999</v>
      </c>
      <c r="Q73" s="191"/>
      <c r="R73" s="37"/>
      <c r="S73" s="36">
        <v>0.23</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87</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515.21679227427012</v>
      </c>
      <c r="D7" s="9">
        <v>533.04913206586627</v>
      </c>
      <c r="E7" s="9">
        <v>536.84959135767929</v>
      </c>
      <c r="F7" s="9">
        <v>535.59984942620167</v>
      </c>
      <c r="G7" s="9">
        <v>542.69842622579495</v>
      </c>
      <c r="H7" s="9">
        <v>558.68897777273821</v>
      </c>
      <c r="I7" s="9">
        <v>591.75696957065486</v>
      </c>
      <c r="J7" s="9">
        <v>574.09302405471385</v>
      </c>
      <c r="K7" s="9">
        <v>567.1860879864015</v>
      </c>
      <c r="L7" s="9">
        <v>594.34061493669799</v>
      </c>
      <c r="M7" s="9">
        <v>602.35632007759341</v>
      </c>
      <c r="N7" s="9">
        <v>604.01509744769146</v>
      </c>
      <c r="O7" s="9">
        <v>0</v>
      </c>
      <c r="P7" s="9">
        <v>0</v>
      </c>
      <c r="Q7" s="9">
        <v>0</v>
      </c>
      <c r="R7" s="9">
        <v>0</v>
      </c>
      <c r="S7" s="9">
        <v>0</v>
      </c>
    </row>
    <row r="8" spans="1:27" s="4" customFormat="1" ht="15" customHeight="1" x14ac:dyDescent="0.35">
      <c r="A8" s="4" t="s">
        <v>3</v>
      </c>
      <c r="C8" s="9">
        <v>0</v>
      </c>
      <c r="D8" s="9">
        <v>1.0318142734307825</v>
      </c>
      <c r="E8" s="9">
        <v>2.1140332671153677</v>
      </c>
      <c r="F8" s="9">
        <v>3.062686811612005</v>
      </c>
      <c r="G8" s="9">
        <v>3.1947239187667864</v>
      </c>
      <c r="H8" s="9">
        <v>6.423604620733486</v>
      </c>
      <c r="I8" s="9">
        <v>11.244514213741221</v>
      </c>
      <c r="J8" s="9">
        <v>16.429413076016687</v>
      </c>
      <c r="K8" s="9">
        <v>25.776830385993133</v>
      </c>
      <c r="L8" s="9">
        <v>38.917940102993398</v>
      </c>
      <c r="M8" s="9">
        <v>57.636922109182585</v>
      </c>
      <c r="N8" s="9">
        <v>72.721363476328506</v>
      </c>
      <c r="O8" s="9">
        <v>0</v>
      </c>
      <c r="P8" s="9">
        <v>0</v>
      </c>
      <c r="Q8" s="9">
        <v>0</v>
      </c>
      <c r="R8" s="9">
        <v>0</v>
      </c>
      <c r="S8" s="9">
        <v>0</v>
      </c>
    </row>
    <row r="9" spans="1:27" s="4" customFormat="1" ht="15" customHeight="1" x14ac:dyDescent="0.35">
      <c r="A9" s="4" t="s">
        <v>4</v>
      </c>
      <c r="C9" s="9">
        <v>0</v>
      </c>
      <c r="D9" s="9">
        <v>0</v>
      </c>
      <c r="E9" s="9">
        <v>0</v>
      </c>
      <c r="F9" s="9">
        <v>0</v>
      </c>
      <c r="G9" s="9">
        <v>0</v>
      </c>
      <c r="H9" s="9">
        <v>7.8245915735167659E-3</v>
      </c>
      <c r="I9" s="9">
        <v>1.0318142734307824E-2</v>
      </c>
      <c r="J9" s="9">
        <v>1.1779879621668099E-2</v>
      </c>
      <c r="K9" s="9">
        <v>0.20670679277730009</v>
      </c>
      <c r="L9" s="9">
        <v>0.97016337059329316</v>
      </c>
      <c r="M9" s="9">
        <v>3.0244196044711953</v>
      </c>
      <c r="N9" s="9">
        <v>4.9238177128116938</v>
      </c>
      <c r="O9" s="9">
        <v>0</v>
      </c>
      <c r="P9" s="9">
        <v>0</v>
      </c>
      <c r="Q9" s="9">
        <v>0</v>
      </c>
      <c r="R9" s="9">
        <v>0</v>
      </c>
      <c r="S9" s="9">
        <v>0</v>
      </c>
    </row>
    <row r="10" spans="1:27" s="4" customFormat="1" ht="15" customHeight="1" x14ac:dyDescent="0.35">
      <c r="A10" s="4" t="s">
        <v>5</v>
      </c>
      <c r="C10" s="9">
        <v>0.34393809114359414</v>
      </c>
      <c r="D10" s="9">
        <v>0.25795356835769562</v>
      </c>
      <c r="E10" s="9">
        <v>0.42992261392949266</v>
      </c>
      <c r="F10" s="9">
        <v>0.21496130696474633</v>
      </c>
      <c r="G10" s="9">
        <v>0.2063628546861565</v>
      </c>
      <c r="H10" s="9">
        <v>0.29828030954428203</v>
      </c>
      <c r="I10" s="9">
        <v>0.26354256233877904</v>
      </c>
      <c r="J10" s="9">
        <v>1.5617368873602753</v>
      </c>
      <c r="K10" s="9">
        <v>3.2177128116938949</v>
      </c>
      <c r="L10" s="9">
        <v>4.125537403267411</v>
      </c>
      <c r="M10" s="9">
        <v>4.3182287188306097</v>
      </c>
      <c r="N10" s="9">
        <v>7.6616509028374891</v>
      </c>
      <c r="O10" s="9">
        <v>0</v>
      </c>
      <c r="P10" s="9">
        <v>0</v>
      </c>
      <c r="Q10" s="9">
        <v>0</v>
      </c>
      <c r="R10" s="9">
        <v>0</v>
      </c>
      <c r="S10" s="9">
        <v>0</v>
      </c>
    </row>
    <row r="11" spans="1:27" s="4" customFormat="1" ht="15" customHeight="1" x14ac:dyDescent="0.35">
      <c r="A11" s="4" t="s">
        <v>6</v>
      </c>
      <c r="C11" s="9">
        <v>0</v>
      </c>
      <c r="D11" s="9">
        <v>0.94582975064488395</v>
      </c>
      <c r="E11" s="9">
        <v>0.51590713671538324</v>
      </c>
      <c r="F11" s="9">
        <v>0.38693035253655078</v>
      </c>
      <c r="G11" s="9">
        <v>1.6079105760963683</v>
      </c>
      <c r="H11" s="9">
        <v>1.8486672398968187</v>
      </c>
      <c r="I11" s="10">
        <v>2.5771281169389346</v>
      </c>
      <c r="J11" s="9">
        <v>3.1024935511607432</v>
      </c>
      <c r="K11" s="9">
        <v>4.8567497850387573</v>
      </c>
      <c r="L11" s="9">
        <v>6.6822871883060948</v>
      </c>
      <c r="M11" s="9">
        <v>9.8329320722270239</v>
      </c>
      <c r="N11" s="9">
        <v>15.139810834049806</v>
      </c>
      <c r="O11" s="9">
        <v>0</v>
      </c>
      <c r="P11" s="9">
        <v>0</v>
      </c>
      <c r="Q11" s="9">
        <v>0</v>
      </c>
      <c r="R11" s="9">
        <v>0</v>
      </c>
      <c r="S11" s="9">
        <v>0</v>
      </c>
    </row>
    <row r="12" spans="1:27" s="4" customFormat="1" ht="15" customHeight="1" x14ac:dyDescent="0.35">
      <c r="A12" s="11" t="s">
        <v>7</v>
      </c>
      <c r="B12" s="11"/>
      <c r="C12" s="12">
        <f>SUM(C7:C11)</f>
        <v>515.56073036541375</v>
      </c>
      <c r="D12" s="12">
        <f t="shared" ref="D12:S12" si="0">SUM(D7:D11)</f>
        <v>535.28472965829963</v>
      </c>
      <c r="E12" s="12">
        <f t="shared" si="0"/>
        <v>539.90945437543951</v>
      </c>
      <c r="F12" s="12">
        <f t="shared" si="0"/>
        <v>539.26442789731493</v>
      </c>
      <c r="G12" s="12">
        <f t="shared" si="0"/>
        <v>547.70742357534436</v>
      </c>
      <c r="H12" s="12">
        <f t="shared" si="0"/>
        <v>567.26735453448634</v>
      </c>
      <c r="I12" s="12">
        <f t="shared" si="0"/>
        <v>605.85247260640813</v>
      </c>
      <c r="J12" s="12">
        <f t="shared" si="0"/>
        <v>595.19844744887325</v>
      </c>
      <c r="K12" s="12">
        <f t="shared" si="0"/>
        <v>601.24408776190455</v>
      </c>
      <c r="L12" s="12">
        <f t="shared" si="0"/>
        <v>645.03654300185815</v>
      </c>
      <c r="M12" s="12">
        <f t="shared" si="0"/>
        <v>677.16882258230476</v>
      </c>
      <c r="N12" s="12">
        <f t="shared" si="0"/>
        <v>704.46174037371895</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1452.536543422184</v>
      </c>
      <c r="D15" s="12">
        <v>1501.8056749785037</v>
      </c>
      <c r="E15" s="12">
        <v>1541.530524505589</v>
      </c>
      <c r="F15" s="12">
        <v>1585.7265692175406</v>
      </c>
      <c r="G15" s="12">
        <v>1615.9071367153913</v>
      </c>
      <c r="H15" s="12">
        <v>1579.7936371453138</v>
      </c>
      <c r="I15" s="12">
        <v>1613.4135855546003</v>
      </c>
      <c r="J15" s="12">
        <v>1582.0292347377474</v>
      </c>
      <c r="K15" s="12">
        <v>1549.7850386930352</v>
      </c>
      <c r="L15" s="12">
        <v>1531.9002579535681</v>
      </c>
      <c r="M15" s="12">
        <v>1495.1848667239897</v>
      </c>
      <c r="N15" s="12">
        <v>1550.042992261393</v>
      </c>
      <c r="O15" s="12">
        <v>0</v>
      </c>
      <c r="P15" s="12">
        <v>0</v>
      </c>
      <c r="Q15" s="12">
        <v>0</v>
      </c>
      <c r="R15" s="12">
        <v>0</v>
      </c>
      <c r="S15" s="12">
        <v>0</v>
      </c>
    </row>
    <row r="16" spans="1:27" s="7" customFormat="1" ht="27" customHeight="1" thickBot="1" x14ac:dyDescent="0.4">
      <c r="A16" s="13" t="s">
        <v>11</v>
      </c>
      <c r="B16" s="14"/>
      <c r="C16" s="15">
        <f t="shared" ref="C16:S16" si="1">IF(C15&gt;0,C12/C15,"")</f>
        <v>0.3549382166666526</v>
      </c>
      <c r="D16" s="15">
        <f t="shared" si="1"/>
        <v>0.35642742505015601</v>
      </c>
      <c r="E16" s="15">
        <f t="shared" si="1"/>
        <v>0.35024246733524994</v>
      </c>
      <c r="F16" s="15">
        <f t="shared" si="1"/>
        <v>0.3400740319079153</v>
      </c>
      <c r="G16" s="15">
        <f t="shared" si="1"/>
        <v>0.33894733869958255</v>
      </c>
      <c r="H16" s="15">
        <f t="shared" si="1"/>
        <v>0.35907687003951866</v>
      </c>
      <c r="I16" s="15">
        <f t="shared" si="1"/>
        <v>0.37550971308956116</v>
      </c>
      <c r="J16" s="15">
        <f t="shared" si="1"/>
        <v>0.37622468307138407</v>
      </c>
      <c r="K16" s="15">
        <f t="shared" si="1"/>
        <v>0.38795321463997728</v>
      </c>
      <c r="L16" s="15">
        <f t="shared" si="1"/>
        <v>0.42106954395552376</v>
      </c>
      <c r="M16" s="15">
        <f t="shared" si="1"/>
        <v>0.45289973009558943</v>
      </c>
      <c r="N16" s="15">
        <f t="shared" si="1"/>
        <v>0.45447883954880741</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v>
      </c>
      <c r="I19" s="9">
        <v>0</v>
      </c>
      <c r="J19" s="9">
        <v>0</v>
      </c>
      <c r="K19" s="9">
        <v>0</v>
      </c>
      <c r="L19" s="9">
        <v>0</v>
      </c>
      <c r="M19" s="9">
        <v>0</v>
      </c>
      <c r="N19" s="9">
        <v>0</v>
      </c>
      <c r="O19" s="9">
        <v>0</v>
      </c>
      <c r="P19" s="9">
        <v>0</v>
      </c>
      <c r="Q19" s="9">
        <v>0</v>
      </c>
      <c r="R19" s="9">
        <v>0</v>
      </c>
      <c r="S19" s="9">
        <v>0</v>
      </c>
    </row>
    <row r="20" spans="1:19" s="4" customFormat="1" ht="15" customHeight="1" x14ac:dyDescent="0.35">
      <c r="A20" s="4" t="s">
        <v>14</v>
      </c>
      <c r="C20" s="9">
        <v>0</v>
      </c>
      <c r="D20" s="9">
        <v>0</v>
      </c>
      <c r="E20" s="9">
        <v>0</v>
      </c>
      <c r="F20" s="9">
        <v>0</v>
      </c>
      <c r="G20" s="9">
        <v>0</v>
      </c>
      <c r="H20" s="9">
        <v>0</v>
      </c>
      <c r="I20" s="9">
        <v>0</v>
      </c>
      <c r="J20" s="9">
        <v>0</v>
      </c>
      <c r="K20" s="9">
        <v>0</v>
      </c>
      <c r="L20" s="9">
        <v>0</v>
      </c>
      <c r="M20" s="9">
        <v>0</v>
      </c>
      <c r="N20" s="9">
        <v>0</v>
      </c>
      <c r="O20" s="9">
        <v>0</v>
      </c>
      <c r="P20" s="9">
        <v>0</v>
      </c>
      <c r="Q20" s="9">
        <v>0</v>
      </c>
      <c r="R20" s="9">
        <v>0</v>
      </c>
      <c r="S20" s="9">
        <v>0</v>
      </c>
    </row>
    <row r="21" spans="1:19" s="4" customFormat="1" ht="15" customHeight="1" x14ac:dyDescent="0.35">
      <c r="A21" s="4" t="s">
        <v>15</v>
      </c>
      <c r="C21" s="9">
        <v>6.6837033061046354</v>
      </c>
      <c r="D21" s="9">
        <v>7.0804528174259156</v>
      </c>
      <c r="E21" s="9">
        <v>7.4161639423900763</v>
      </c>
      <c r="F21" s="9">
        <v>7.6618105126860705</v>
      </c>
      <c r="G21" s="9">
        <v>7.5890887161206368</v>
      </c>
      <c r="H21" s="9">
        <v>7.0471059062603238</v>
      </c>
      <c r="I21" s="9">
        <v>7.1111909409026772</v>
      </c>
      <c r="J21" s="9">
        <v>7.4100127953125083</v>
      </c>
      <c r="K21" s="9">
        <v>7.4262454007393863</v>
      </c>
      <c r="L21" s="9">
        <v>6.890443464677972</v>
      </c>
      <c r="M21" s="9">
        <v>6.8717422369591841</v>
      </c>
      <c r="N21" s="9">
        <v>7.7479692524920099</v>
      </c>
      <c r="O21" s="9">
        <v>0</v>
      </c>
      <c r="P21" s="9">
        <v>0</v>
      </c>
      <c r="Q21" s="9">
        <v>0</v>
      </c>
      <c r="R21" s="9">
        <v>0</v>
      </c>
      <c r="S21" s="9">
        <v>0</v>
      </c>
    </row>
    <row r="22" spans="1:19" s="4" customFormat="1" ht="15" customHeight="1" x14ac:dyDescent="0.35">
      <c r="A22" s="4" t="s">
        <v>16</v>
      </c>
      <c r="C22" s="9">
        <v>12.146907184007141</v>
      </c>
      <c r="D22" s="9">
        <v>12.867956468902545</v>
      </c>
      <c r="E22" s="9">
        <v>13.47807509458327</v>
      </c>
      <c r="F22" s="9">
        <v>13.834320183788563</v>
      </c>
      <c r="G22" s="9">
        <v>14.079011025925796</v>
      </c>
      <c r="H22" s="9">
        <v>13.675164085141223</v>
      </c>
      <c r="I22" s="9">
        <v>13.869032618856565</v>
      </c>
      <c r="J22" s="9">
        <v>13.226272673303139</v>
      </c>
      <c r="K22" s="9">
        <v>12.350194840017277</v>
      </c>
      <c r="L22" s="9">
        <v>11.424259888718417</v>
      </c>
      <c r="M22" s="9">
        <v>10.841069456935914</v>
      </c>
      <c r="N22" s="9">
        <v>10.652718623690276</v>
      </c>
      <c r="O22" s="9">
        <v>0</v>
      </c>
      <c r="P22" s="9">
        <v>0</v>
      </c>
      <c r="Q22" s="9">
        <v>0</v>
      </c>
      <c r="R22" s="9">
        <v>0</v>
      </c>
      <c r="S22" s="9">
        <v>0</v>
      </c>
    </row>
    <row r="23" spans="1:19" s="4" customFormat="1" ht="15" customHeight="1" x14ac:dyDescent="0.35">
      <c r="A23" s="16" t="s">
        <v>17</v>
      </c>
      <c r="C23" s="9">
        <v>0.70194144310688056</v>
      </c>
      <c r="D23" s="9">
        <v>0.88505660217823923</v>
      </c>
      <c r="E23" s="9">
        <v>0.70194144310687934</v>
      </c>
      <c r="F23" s="9">
        <v>0.82747553537009577</v>
      </c>
      <c r="G23" s="9">
        <v>0.72277035391625</v>
      </c>
      <c r="H23" s="9">
        <v>0.76026868698244265</v>
      </c>
      <c r="I23" s="9">
        <v>0.67031717885558117</v>
      </c>
      <c r="J23" s="9">
        <v>0.64837611958984465</v>
      </c>
      <c r="K23" s="9">
        <v>0.61347244614803553</v>
      </c>
      <c r="L23" s="9">
        <v>0.80873749585422261</v>
      </c>
      <c r="M23" s="9">
        <v>0.83394930060184336</v>
      </c>
      <c r="N23" s="9">
        <v>1.1223693776974415</v>
      </c>
      <c r="O23" s="9">
        <v>0</v>
      </c>
      <c r="P23" s="9">
        <v>0</v>
      </c>
      <c r="Q23" s="9">
        <v>0</v>
      </c>
      <c r="R23" s="9">
        <v>0</v>
      </c>
      <c r="S23" s="9">
        <v>0</v>
      </c>
    </row>
    <row r="24" spans="1:19" s="4" customFormat="1" ht="15" customHeight="1" x14ac:dyDescent="0.35">
      <c r="A24" s="16" t="s">
        <v>18</v>
      </c>
      <c r="C24" s="9">
        <v>1.2757025809687885</v>
      </c>
      <c r="D24" s="9">
        <v>1.6084945586128176</v>
      </c>
      <c r="E24" s="9">
        <v>1.2757025809687863</v>
      </c>
      <c r="F24" s="9">
        <v>1.4941065798491653</v>
      </c>
      <c r="G24" s="9">
        <v>1.3408581929453118</v>
      </c>
      <c r="H24" s="9">
        <v>1.4753289054509222</v>
      </c>
      <c r="I24" s="9">
        <v>1.3073268452200879</v>
      </c>
      <c r="J24" s="9">
        <v>1.1572988589140252</v>
      </c>
      <c r="K24" s="9">
        <v>1.0202334867840346</v>
      </c>
      <c r="L24" s="9">
        <v>1.3408755737932425</v>
      </c>
      <c r="M24" s="9">
        <v>1.3156637690456217</v>
      </c>
      <c r="N24" s="9">
        <v>1.543150828665415</v>
      </c>
      <c r="O24" s="9">
        <v>0</v>
      </c>
      <c r="P24" s="9">
        <v>0</v>
      </c>
      <c r="Q24" s="9">
        <v>0</v>
      </c>
      <c r="R24" s="9">
        <v>0</v>
      </c>
      <c r="S24" s="9">
        <v>0</v>
      </c>
    </row>
    <row r="25" spans="1:19" s="4" customFormat="1" ht="15" customHeight="1" x14ac:dyDescent="0.35">
      <c r="A25" s="4" t="s">
        <v>19</v>
      </c>
      <c r="C25" s="9">
        <v>0</v>
      </c>
      <c r="D25" s="9">
        <v>0</v>
      </c>
      <c r="E25" s="9">
        <v>0</v>
      </c>
      <c r="F25" s="9">
        <v>2.9163083978217252</v>
      </c>
      <c r="G25" s="9">
        <v>3.5349192700869398</v>
      </c>
      <c r="H25" s="9">
        <v>7.0937231298366292</v>
      </c>
      <c r="I25" s="10">
        <v>2.6440240756663802</v>
      </c>
      <c r="J25" s="9">
        <v>0</v>
      </c>
      <c r="K25" s="9">
        <v>0</v>
      </c>
      <c r="L25" s="9">
        <v>31.472723798605134</v>
      </c>
      <c r="M25" s="9">
        <v>29.468806725900446</v>
      </c>
      <c r="N25" s="9">
        <v>24.166427820770036</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0</v>
      </c>
      <c r="K26" s="21">
        <v>0</v>
      </c>
      <c r="L26" s="21">
        <v>31.472723798605134</v>
      </c>
      <c r="M26" s="21">
        <v>29.468806725900446</v>
      </c>
      <c r="N26" s="21">
        <v>24.166427820770036</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0</v>
      </c>
      <c r="K27" s="21">
        <v>0</v>
      </c>
      <c r="L27" s="21">
        <v>0</v>
      </c>
      <c r="M27" s="21">
        <v>0</v>
      </c>
      <c r="N27" s="21">
        <v>0</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3.9395242189739181</v>
      </c>
      <c r="K30" s="9">
        <v>36.526702971242955</v>
      </c>
      <c r="L30" s="9">
        <v>0</v>
      </c>
      <c r="M30" s="9">
        <v>0</v>
      </c>
      <c r="N30" s="9">
        <v>0</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17.411199708368468</v>
      </c>
      <c r="D32" s="12">
        <v>18.586188645743029</v>
      </c>
      <c r="E32" s="12">
        <v>19.24235129908207</v>
      </c>
      <c r="F32" s="12">
        <v>22.898310214906999</v>
      </c>
      <c r="G32" s="12">
        <v>23.230411414304779</v>
      </c>
      <c r="H32" s="12">
        <v>25.471756582469883</v>
      </c>
      <c r="I32" s="24">
        <v>21.092318606778651</v>
      </c>
      <c r="J32" s="12">
        <v>19.173408107871115</v>
      </c>
      <c r="K32" s="12">
        <v>19.179085947996501</v>
      </c>
      <c r="L32" s="12">
        <v>80.980293754759415</v>
      </c>
      <c r="M32" s="12">
        <v>76.950918344800698</v>
      </c>
      <c r="N32" s="12">
        <v>68.825148150467541</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1747.8119327409954</v>
      </c>
      <c r="D35" s="12">
        <v>1811.7175408426483</v>
      </c>
      <c r="E35" s="12">
        <v>1913.1888315658737</v>
      </c>
      <c r="F35" s="12">
        <v>2022.711617464412</v>
      </c>
      <c r="G35" s="12">
        <v>1974.2044043183339</v>
      </c>
      <c r="H35" s="12">
        <v>1974.5435654915448</v>
      </c>
      <c r="I35" s="12">
        <v>1906.804480749021</v>
      </c>
      <c r="J35" s="12">
        <v>1872.1488965319575</v>
      </c>
      <c r="K35" s="12">
        <v>1837.7111397726185</v>
      </c>
      <c r="L35" s="12">
        <v>1887.694420559855</v>
      </c>
      <c r="M35" s="12">
        <v>1857.5329607337349</v>
      </c>
      <c r="N35" s="12">
        <v>1942.5862233686823</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9.9617123457118525E-3</v>
      </c>
      <c r="D37" s="15">
        <f t="shared" si="2"/>
        <v>1.0258877681947266E-2</v>
      </c>
      <c r="E37" s="15">
        <f t="shared" si="2"/>
        <v>1.0057737627149394E-2</v>
      </c>
      <c r="F37" s="15">
        <f t="shared" si="2"/>
        <v>1.1320600533066289E-2</v>
      </c>
      <c r="G37" s="15">
        <f t="shared" si="2"/>
        <v>1.1766973755853779E-2</v>
      </c>
      <c r="H37" s="15">
        <f t="shared" si="2"/>
        <v>1.2900073225848992E-2</v>
      </c>
      <c r="I37" s="27">
        <f t="shared" si="2"/>
        <v>1.1061605329610551E-2</v>
      </c>
      <c r="J37" s="15">
        <f t="shared" si="2"/>
        <v>1.0241390598466123E-2</v>
      </c>
      <c r="K37" s="15">
        <f t="shared" si="2"/>
        <v>1.0436398590025169E-2</v>
      </c>
      <c r="L37" s="15">
        <f t="shared" si="2"/>
        <v>4.289904810479981E-2</v>
      </c>
      <c r="M37" s="15">
        <f t="shared" si="2"/>
        <v>4.1426408021532336E-2</v>
      </c>
      <c r="N37" s="15">
        <f t="shared" si="2"/>
        <v>3.5429649053680769E-2</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1190.1452183051495</v>
      </c>
      <c r="D40" s="9">
        <v>1245.3663896054265</v>
      </c>
      <c r="E40" s="9">
        <v>1158.999713384924</v>
      </c>
      <c r="F40" s="9">
        <v>1124.940288525843</v>
      </c>
      <c r="G40" s="9">
        <v>1121.4770230247445</v>
      </c>
      <c r="H40" s="9">
        <v>1166.6571128308017</v>
      </c>
      <c r="I40" s="10">
        <v>1252.8852584312601</v>
      </c>
      <c r="J40" s="9">
        <v>1218.9047960256044</v>
      </c>
      <c r="K40" s="9">
        <v>1224.9626445017675</v>
      </c>
      <c r="L40" s="9">
        <v>1213.4088086366676</v>
      </c>
      <c r="M40" s="9">
        <v>1075.7587656444061</v>
      </c>
      <c r="N40" s="9">
        <v>1218.0145218305149</v>
      </c>
      <c r="O40" s="9">
        <v>0</v>
      </c>
      <c r="P40" s="9">
        <v>0</v>
      </c>
      <c r="Q40" s="9">
        <v>0</v>
      </c>
      <c r="R40" s="9">
        <v>0</v>
      </c>
      <c r="S40" s="9">
        <v>0</v>
      </c>
    </row>
    <row r="41" spans="1:19" s="4" customFormat="1" ht="15" customHeight="1" x14ac:dyDescent="0.35">
      <c r="A41" s="4" t="s">
        <v>33</v>
      </c>
      <c r="C41" s="9">
        <v>0</v>
      </c>
      <c r="D41" s="9">
        <v>0</v>
      </c>
      <c r="E41" s="9">
        <v>0</v>
      </c>
      <c r="F41" s="9">
        <v>0</v>
      </c>
      <c r="G41" s="9">
        <v>0</v>
      </c>
      <c r="H41" s="9">
        <v>0</v>
      </c>
      <c r="I41" s="10">
        <v>1.5047291487532244</v>
      </c>
      <c r="J41" s="9">
        <v>1.8629979936944683</v>
      </c>
      <c r="K41" s="9">
        <v>5.0874175981656631</v>
      </c>
      <c r="L41" s="9">
        <v>8.6462214579153525</v>
      </c>
      <c r="M41" s="9">
        <v>9.0283748925193468</v>
      </c>
      <c r="N41" s="9">
        <v>20.086939906372407</v>
      </c>
      <c r="O41" s="9">
        <v>0</v>
      </c>
      <c r="P41" s="9">
        <v>0</v>
      </c>
      <c r="Q41" s="9">
        <v>0</v>
      </c>
      <c r="R41" s="9">
        <v>0</v>
      </c>
      <c r="S41" s="9">
        <v>0</v>
      </c>
    </row>
    <row r="42" spans="1:19" s="4" customFormat="1" ht="15" customHeight="1" x14ac:dyDescent="0.35">
      <c r="A42" s="4" t="s">
        <v>34</v>
      </c>
      <c r="C42" s="9">
        <v>3.6017961211426388</v>
      </c>
      <c r="D42" s="9">
        <v>5.3238750358268847</v>
      </c>
      <c r="E42" s="9">
        <v>5.514951753128881</v>
      </c>
      <c r="F42" s="9">
        <v>8.5506830992643543</v>
      </c>
      <c r="G42" s="9">
        <v>10.738511512372217</v>
      </c>
      <c r="H42" s="9">
        <v>12.713767077481608</v>
      </c>
      <c r="I42" s="9">
        <v>14.951753128881245</v>
      </c>
      <c r="J42" s="9">
        <v>14.409572943536828</v>
      </c>
      <c r="K42" s="9">
        <v>14.755899493646698</v>
      </c>
      <c r="L42" s="9">
        <v>15.004299226139295</v>
      </c>
      <c r="M42" s="9">
        <v>12.708990159549058</v>
      </c>
      <c r="N42" s="9">
        <v>15.288525843126015</v>
      </c>
      <c r="O42" s="9">
        <v>0</v>
      </c>
      <c r="P42" s="9">
        <v>0</v>
      </c>
      <c r="Q42" s="9">
        <v>0</v>
      </c>
      <c r="R42" s="9">
        <v>0</v>
      </c>
      <c r="S42" s="9">
        <v>0</v>
      </c>
    </row>
    <row r="43" spans="1:19" s="4" customFormat="1" ht="15" customHeight="1" x14ac:dyDescent="0.35">
      <c r="A43" s="11" t="s">
        <v>35</v>
      </c>
      <c r="C43" s="12">
        <v>1193.747014426292</v>
      </c>
      <c r="D43" s="12">
        <v>1250.6902646412534</v>
      </c>
      <c r="E43" s="12">
        <v>1164.5146651380528</v>
      </c>
      <c r="F43" s="12">
        <v>1133.4909716251075</v>
      </c>
      <c r="G43" s="12">
        <v>1132.2155345371168</v>
      </c>
      <c r="H43" s="12">
        <v>1179.3708799082833</v>
      </c>
      <c r="I43" s="12">
        <v>1269.3417407088946</v>
      </c>
      <c r="J43" s="12">
        <v>1235.1773669628358</v>
      </c>
      <c r="K43" s="12">
        <v>1244.8059615935799</v>
      </c>
      <c r="L43" s="12">
        <v>1237.0593293207221</v>
      </c>
      <c r="M43" s="12">
        <v>1097.4961306964747</v>
      </c>
      <c r="N43" s="12">
        <v>1253.3899875800134</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4054.7679850960162</v>
      </c>
      <c r="D45" s="12">
        <v>4163.9041750262732</v>
      </c>
      <c r="E45" s="12">
        <v>4001.0083357217923</v>
      </c>
      <c r="F45" s="12">
        <v>3885.5923378236362</v>
      </c>
      <c r="G45" s="12">
        <v>3952.2081303143214</v>
      </c>
      <c r="H45" s="12">
        <v>3783.7216489920697</v>
      </c>
      <c r="I45" s="12">
        <v>3870.3200296168911</v>
      </c>
      <c r="J45" s="12">
        <v>3661.5773383013275</v>
      </c>
      <c r="K45" s="12">
        <v>3412.9885019585367</v>
      </c>
      <c r="L45" s="12">
        <v>3323.6933935224993</v>
      </c>
      <c r="M45" s="12">
        <v>3031.3706649469764</v>
      </c>
      <c r="N45" s="12">
        <v>3248.4214435845993</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0.29440575115866324</v>
      </c>
      <c r="D47" s="15">
        <f t="shared" si="3"/>
        <v>0.3003648047768443</v>
      </c>
      <c r="E47" s="15">
        <f t="shared" si="3"/>
        <v>0.29105529592153956</v>
      </c>
      <c r="F47" s="15">
        <f t="shared" si="3"/>
        <v>0.29171639046930703</v>
      </c>
      <c r="G47" s="15">
        <f t="shared" si="3"/>
        <v>0.28647669788763658</v>
      </c>
      <c r="H47" s="15">
        <f t="shared" si="3"/>
        <v>0.31169599386954144</v>
      </c>
      <c r="I47" s="15">
        <f t="shared" si="3"/>
        <v>0.32796816051269589</v>
      </c>
      <c r="J47" s="15">
        <f t="shared" si="3"/>
        <v>0.33733477483664381</v>
      </c>
      <c r="K47" s="15">
        <f t="shared" si="3"/>
        <v>0.36472609294735403</v>
      </c>
      <c r="L47" s="15">
        <f t="shared" si="3"/>
        <v>0.37219417763732665</v>
      </c>
      <c r="M47" s="15">
        <f t="shared" si="3"/>
        <v>0.36204616722965871</v>
      </c>
      <c r="N47" s="15">
        <f t="shared" si="3"/>
        <v>0.38584586678411736</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508.17508561620224</v>
      </c>
      <c r="D50" s="9">
        <v>527.31922023869549</v>
      </c>
      <c r="E50" s="9">
        <v>531.79134898994266</v>
      </c>
      <c r="F50" s="9">
        <v>530.77514184925883</v>
      </c>
      <c r="G50" s="9">
        <v>539.39556450530745</v>
      </c>
      <c r="H50" s="9">
        <v>559.45997994124355</v>
      </c>
      <c r="I50" s="9">
        <v>598.0709644866497</v>
      </c>
      <c r="J50" s="9">
        <v>587.14005853397077</v>
      </c>
      <c r="K50" s="9">
        <v>593.20436991501708</v>
      </c>
      <c r="L50" s="9">
        <v>637.33736204132606</v>
      </c>
      <c r="M50" s="9">
        <v>669.46313104474382</v>
      </c>
      <c r="N50" s="9">
        <v>695.59140174352956</v>
      </c>
      <c r="O50" s="9">
        <v>0</v>
      </c>
      <c r="P50" s="9">
        <v>0</v>
      </c>
      <c r="Q50" s="9">
        <v>0</v>
      </c>
      <c r="R50" s="9">
        <v>0</v>
      </c>
      <c r="S50" s="9">
        <v>0</v>
      </c>
    </row>
    <row r="51" spans="1:19" s="4" customFormat="1" ht="15" customHeight="1" x14ac:dyDescent="0.35">
      <c r="A51" s="29" t="s">
        <v>42</v>
      </c>
      <c r="B51" s="29"/>
      <c r="C51" s="9">
        <v>1193.747014426292</v>
      </c>
      <c r="D51" s="9">
        <v>1250.6902646412534</v>
      </c>
      <c r="E51" s="9">
        <v>1164.5146651380528</v>
      </c>
      <c r="F51" s="9">
        <v>1133.4909716251075</v>
      </c>
      <c r="G51" s="9">
        <v>1132.2155345371168</v>
      </c>
      <c r="H51" s="9">
        <v>1179.3708799082833</v>
      </c>
      <c r="I51" s="9">
        <v>1269.3417407088946</v>
      </c>
      <c r="J51" s="9">
        <v>1235.1773669628358</v>
      </c>
      <c r="K51" s="9">
        <v>1244.8059615935799</v>
      </c>
      <c r="L51" s="9">
        <v>1237.0593293207221</v>
      </c>
      <c r="M51" s="9">
        <v>1097.4961306964747</v>
      </c>
      <c r="N51" s="9">
        <v>1253.3899875800134</v>
      </c>
      <c r="O51" s="9">
        <v>0</v>
      </c>
      <c r="P51" s="9">
        <v>0</v>
      </c>
      <c r="Q51" s="9">
        <v>0</v>
      </c>
      <c r="R51" s="9">
        <v>0</v>
      </c>
      <c r="S51" s="9">
        <v>0</v>
      </c>
    </row>
    <row r="52" spans="1:19" s="4" customFormat="1" ht="15" customHeight="1" x14ac:dyDescent="0.35">
      <c r="A52" s="29" t="s">
        <v>43</v>
      </c>
      <c r="B52" s="29"/>
      <c r="C52" s="9">
        <v>7.385644749211516</v>
      </c>
      <c r="D52" s="9">
        <v>7.9655094196041549</v>
      </c>
      <c r="E52" s="9">
        <v>8.1181053854969552</v>
      </c>
      <c r="F52" s="9">
        <v>11.405594445877892</v>
      </c>
      <c r="G52" s="9">
        <v>11.846778340123826</v>
      </c>
      <c r="H52" s="9">
        <v>14.901097723079396</v>
      </c>
      <c r="I52" s="9">
        <v>10.425532195424639</v>
      </c>
      <c r="J52" s="9">
        <v>8.0583889149023538</v>
      </c>
      <c r="K52" s="9">
        <v>8.039717846887422</v>
      </c>
      <c r="L52" s="9">
        <v>39.171904759137327</v>
      </c>
      <c r="M52" s="9">
        <v>37.174498263461473</v>
      </c>
      <c r="N52" s="9">
        <v>33.036766450959483</v>
      </c>
      <c r="O52" s="9">
        <v>0</v>
      </c>
      <c r="P52" s="9">
        <v>0</v>
      </c>
      <c r="Q52" s="9">
        <v>0</v>
      </c>
      <c r="R52" s="9">
        <v>0</v>
      </c>
      <c r="S52" s="9">
        <v>0</v>
      </c>
    </row>
    <row r="53" spans="1:19" s="4" customFormat="1" ht="15" customHeight="1" x14ac:dyDescent="0.35">
      <c r="A53" s="4" t="s">
        <v>44</v>
      </c>
      <c r="B53" s="29"/>
      <c r="C53" s="9">
        <f>C50+C51+C52</f>
        <v>1709.3077447917058</v>
      </c>
      <c r="D53" s="9">
        <f t="shared" ref="D53:S53" si="4">D50+D51+D52</f>
        <v>1785.9749942995531</v>
      </c>
      <c r="E53" s="9">
        <f t="shared" si="4"/>
        <v>1704.4241195134923</v>
      </c>
      <c r="F53" s="9">
        <f t="shared" si="4"/>
        <v>1675.671707920244</v>
      </c>
      <c r="G53" s="9">
        <f t="shared" si="4"/>
        <v>1683.4578773825481</v>
      </c>
      <c r="H53" s="9">
        <f t="shared" si="4"/>
        <v>1753.7319575726062</v>
      </c>
      <c r="I53" s="9">
        <f t="shared" si="4"/>
        <v>1877.838237390969</v>
      </c>
      <c r="J53" s="9">
        <f t="shared" si="4"/>
        <v>1830.3758144117089</v>
      </c>
      <c r="K53" s="9">
        <f t="shared" si="4"/>
        <v>1846.0500493554846</v>
      </c>
      <c r="L53" s="9">
        <f t="shared" si="4"/>
        <v>1913.5685961211855</v>
      </c>
      <c r="M53" s="9">
        <f t="shared" si="4"/>
        <v>1804.13376000468</v>
      </c>
      <c r="N53" s="9">
        <f t="shared" si="4"/>
        <v>1982.0181557745025</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1709.3077447917058</v>
      </c>
      <c r="D60" s="12">
        <f t="shared" si="5"/>
        <v>1785.9749942995531</v>
      </c>
      <c r="E60" s="12">
        <f t="shared" si="5"/>
        <v>1704.4241195134923</v>
      </c>
      <c r="F60" s="12">
        <f t="shared" si="5"/>
        <v>1675.671707920244</v>
      </c>
      <c r="G60" s="12">
        <f t="shared" si="5"/>
        <v>1683.4578773825481</v>
      </c>
      <c r="H60" s="12">
        <f t="shared" si="5"/>
        <v>1753.7319575726062</v>
      </c>
      <c r="I60" s="12">
        <f t="shared" si="5"/>
        <v>1877.838237390969</v>
      </c>
      <c r="J60" s="12">
        <f t="shared" si="5"/>
        <v>1830.3758144117089</v>
      </c>
      <c r="K60" s="12">
        <f t="shared" si="5"/>
        <v>1846.0500493554846</v>
      </c>
      <c r="L60" s="12">
        <f t="shared" si="5"/>
        <v>1913.5685961211855</v>
      </c>
      <c r="M60" s="12">
        <f t="shared" si="5"/>
        <v>1804.13376000468</v>
      </c>
      <c r="N60" s="12">
        <f t="shared" si="5"/>
        <v>1982.0181557745025</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7269.4457819814652</v>
      </c>
      <c r="D63" s="9">
        <v>7502.9877233209127</v>
      </c>
      <c r="E63" s="9">
        <v>7498.4235454284899</v>
      </c>
      <c r="F63" s="9">
        <v>7549.399541415878</v>
      </c>
      <c r="G63" s="9">
        <v>7635.8725040603804</v>
      </c>
      <c r="H63" s="9">
        <v>7416.4867679373265</v>
      </c>
      <c r="I63" s="9">
        <v>7464.1544616413494</v>
      </c>
      <c r="J63" s="9">
        <v>7192.3380624820866</v>
      </c>
      <c r="K63" s="9">
        <v>6881.8826454571508</v>
      </c>
      <c r="L63" s="9">
        <v>6808.253678226808</v>
      </c>
      <c r="M63" s="9">
        <v>6463.0803238750359</v>
      </c>
      <c r="N63" s="9">
        <v>6818.5965176268273</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7273.047578102608</v>
      </c>
      <c r="D66" s="9">
        <v>7508.3115983567395</v>
      </c>
      <c r="E66" s="9">
        <v>7503.9384971816189</v>
      </c>
      <c r="F66" s="9">
        <v>7557.9502245151425</v>
      </c>
      <c r="G66" s="9">
        <v>7646.6110155727529</v>
      </c>
      <c r="H66" s="9">
        <v>7429.2005350148083</v>
      </c>
      <c r="I66" s="9">
        <v>7479.1062147702305</v>
      </c>
      <c r="J66" s="9">
        <v>7206.7476354256232</v>
      </c>
      <c r="K66" s="9">
        <v>6896.638544950798</v>
      </c>
      <c r="L66" s="9">
        <v>6823.2579774529477</v>
      </c>
      <c r="M66" s="9">
        <v>6475.789314034585</v>
      </c>
      <c r="N66" s="9">
        <v>6833.8850434699534</v>
      </c>
      <c r="O66" s="9">
        <v>0</v>
      </c>
      <c r="P66" s="9">
        <v>0</v>
      </c>
      <c r="Q66" s="9">
        <v>0</v>
      </c>
      <c r="R66" s="9">
        <v>0</v>
      </c>
      <c r="S66" s="9">
        <v>0</v>
      </c>
    </row>
    <row r="67" spans="1:27" s="4" customFormat="1" ht="15" customHeight="1" x14ac:dyDescent="0.35">
      <c r="A67" s="11" t="s">
        <v>54</v>
      </c>
      <c r="C67" s="9">
        <v>7273.047578102608</v>
      </c>
      <c r="D67" s="9">
        <v>7508.3115983567395</v>
      </c>
      <c r="E67" s="9">
        <v>7503.9384971816189</v>
      </c>
      <c r="F67" s="9">
        <v>7557.9502245151425</v>
      </c>
      <c r="G67" s="9">
        <v>7646.6110155727529</v>
      </c>
      <c r="H67" s="9">
        <v>7429.2005350148083</v>
      </c>
      <c r="I67" s="9">
        <v>7479.1062147702305</v>
      </c>
      <c r="J67" s="9">
        <v>7206.7476354256232</v>
      </c>
      <c r="K67" s="9">
        <v>6896.638544950798</v>
      </c>
      <c r="L67" s="9">
        <v>6823.2579774529477</v>
      </c>
      <c r="M67" s="9">
        <v>6475.789314034585</v>
      </c>
      <c r="N67" s="9">
        <v>6833.8850434699534</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0.23501946418417763</v>
      </c>
      <c r="D69" s="15">
        <f t="shared" si="6"/>
        <v>0.23786639258424352</v>
      </c>
      <c r="E69" s="15">
        <f t="shared" si="6"/>
        <v>0.22713727200105008</v>
      </c>
      <c r="F69" s="15">
        <f t="shared" si="6"/>
        <v>0.22170980995415879</v>
      </c>
      <c r="G69" s="15">
        <f t="shared" si="6"/>
        <v>0.22015738396448983</v>
      </c>
      <c r="H69" s="15">
        <f t="shared" si="6"/>
        <v>0.23605931073027772</v>
      </c>
      <c r="I69" s="15">
        <f t="shared" si="6"/>
        <v>0.25107789399788044</v>
      </c>
      <c r="J69" s="15">
        <f t="shared" si="6"/>
        <v>0.25398083948635575</v>
      </c>
      <c r="K69" s="15">
        <f t="shared" si="6"/>
        <v>0.26767388740519454</v>
      </c>
      <c r="L69" s="15">
        <f t="shared" si="6"/>
        <v>0.28044793300274734</v>
      </c>
      <c r="M69" s="15">
        <f t="shared" si="6"/>
        <v>0.27859673508751903</v>
      </c>
      <c r="N69" s="15">
        <f t="shared" si="6"/>
        <v>0.29002802112809889</v>
      </c>
      <c r="O69" s="15" t="str">
        <f t="shared" si="6"/>
        <v/>
      </c>
      <c r="P69" s="15" t="str">
        <f t="shared" si="6"/>
        <v/>
      </c>
      <c r="Q69" s="15" t="str">
        <f t="shared" si="6"/>
        <v/>
      </c>
      <c r="R69" s="15" t="str">
        <f t="shared" si="6"/>
        <v/>
      </c>
      <c r="S69" s="15" t="str">
        <f t="shared" si="6"/>
        <v/>
      </c>
    </row>
    <row r="70" spans="1:27" s="4" customFormat="1" ht="15" customHeight="1" x14ac:dyDescent="0.35">
      <c r="A70" s="4" t="s">
        <v>88</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55" t="s">
        <v>80</v>
      </c>
      <c r="E72" s="33"/>
      <c r="F72" s="3"/>
      <c r="G72" s="3"/>
      <c r="H72" s="3"/>
      <c r="I72" s="34"/>
      <c r="J72" s="192" t="s">
        <v>59</v>
      </c>
      <c r="K72" s="192"/>
      <c r="L72" s="192" t="s">
        <v>60</v>
      </c>
      <c r="M72" s="192"/>
      <c r="N72" s="192" t="s">
        <v>61</v>
      </c>
      <c r="O72" s="192"/>
      <c r="P72" s="192" t="s">
        <v>62</v>
      </c>
      <c r="Q72" s="192"/>
      <c r="R72" s="35"/>
      <c r="S72" s="55" t="s">
        <v>63</v>
      </c>
    </row>
    <row r="73" spans="1:27" s="4" customFormat="1" ht="22.5" customHeight="1" x14ac:dyDescent="0.35">
      <c r="D73" s="36">
        <v>0.126</v>
      </c>
      <c r="J73" s="191">
        <v>0.14080000000000001</v>
      </c>
      <c r="K73" s="191"/>
      <c r="L73" s="191">
        <v>0.1482</v>
      </c>
      <c r="M73" s="191"/>
      <c r="N73" s="191">
        <v>0.1593</v>
      </c>
      <c r="O73" s="191"/>
      <c r="P73" s="191">
        <v>0.1741</v>
      </c>
      <c r="Q73" s="191"/>
      <c r="R73" s="37"/>
      <c r="S73" s="36">
        <v>0.2</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H1:K2"/>
    <mergeCell ref="J73:K73"/>
    <mergeCell ref="L73:M73"/>
    <mergeCell ref="N73:O73"/>
    <mergeCell ref="P73:Q73"/>
    <mergeCell ref="J71:Q71"/>
    <mergeCell ref="J72:K72"/>
    <mergeCell ref="L72:M72"/>
    <mergeCell ref="N72:O72"/>
    <mergeCell ref="P72:Q7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118</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67.637363574212685</v>
      </c>
      <c r="D7" s="9">
        <v>65.37250477336822</v>
      </c>
      <c r="E7" s="9">
        <v>65.096585715494797</v>
      </c>
      <c r="F7" s="9">
        <v>64.068529802727255</v>
      </c>
      <c r="G7" s="9">
        <v>65.078809848484198</v>
      </c>
      <c r="H7" s="9">
        <v>64.811477982317015</v>
      </c>
      <c r="I7" s="9">
        <v>64.810186332140177</v>
      </c>
      <c r="J7" s="9">
        <v>64.633211010686537</v>
      </c>
      <c r="K7" s="9">
        <v>65.279295934856549</v>
      </c>
      <c r="L7" s="9">
        <v>63.374863020620879</v>
      </c>
      <c r="M7" s="9">
        <v>62.567005492603052</v>
      </c>
      <c r="N7" s="9">
        <v>62.319973416003968</v>
      </c>
      <c r="O7" s="9">
        <v>0</v>
      </c>
      <c r="P7" s="9">
        <v>0</v>
      </c>
      <c r="Q7" s="9">
        <v>0</v>
      </c>
      <c r="R7" s="9">
        <v>0</v>
      </c>
      <c r="S7" s="9">
        <v>0</v>
      </c>
    </row>
    <row r="8" spans="1:27" s="4" customFormat="1" ht="15" customHeight="1" x14ac:dyDescent="0.35">
      <c r="A8" s="4" t="s">
        <v>3</v>
      </c>
      <c r="C8" s="9">
        <v>61.76858277589735</v>
      </c>
      <c r="D8" s="9">
        <v>95.50617532077969</v>
      </c>
      <c r="E8" s="9">
        <v>139.69410164951017</v>
      </c>
      <c r="F8" s="9">
        <v>181.10429622877879</v>
      </c>
      <c r="G8" s="9">
        <v>208.82144952226358</v>
      </c>
      <c r="H8" s="9">
        <v>243.31588353312088</v>
      </c>
      <c r="I8" s="9">
        <v>268.53534737150392</v>
      </c>
      <c r="J8" s="9">
        <v>321.16537002791551</v>
      </c>
      <c r="K8" s="9">
        <v>362.43610272734452</v>
      </c>
      <c r="L8" s="9">
        <v>396.11367793036663</v>
      </c>
      <c r="M8" s="9">
        <v>441.31032942448184</v>
      </c>
      <c r="N8" s="9">
        <v>521.25454365538087</v>
      </c>
      <c r="O8" s="9">
        <v>0</v>
      </c>
      <c r="P8" s="9">
        <v>0</v>
      </c>
      <c r="Q8" s="9">
        <v>0</v>
      </c>
      <c r="R8" s="9">
        <v>0</v>
      </c>
      <c r="S8" s="9">
        <v>0</v>
      </c>
    </row>
    <row r="9" spans="1:27" s="4" customFormat="1" ht="15" customHeight="1" x14ac:dyDescent="0.35">
      <c r="A9" s="4" t="s">
        <v>4</v>
      </c>
      <c r="C9" s="9">
        <v>0</v>
      </c>
      <c r="D9" s="9">
        <v>0</v>
      </c>
      <c r="E9" s="9">
        <v>0</v>
      </c>
      <c r="F9" s="9">
        <v>0</v>
      </c>
      <c r="G9" s="9">
        <v>0</v>
      </c>
      <c r="H9" s="9">
        <v>3.6457437661220976E-2</v>
      </c>
      <c r="I9" s="9">
        <v>4.0928632846087699E-2</v>
      </c>
      <c r="J9" s="9">
        <v>4.6603611349957011E-2</v>
      </c>
      <c r="K9" s="9">
        <v>5.5546001719690458E-2</v>
      </c>
      <c r="L9" s="9">
        <v>6.0103181427343076E-2</v>
      </c>
      <c r="M9" s="9">
        <v>9.6302665520206374E-2</v>
      </c>
      <c r="N9" s="9">
        <v>0.13895098882201204</v>
      </c>
      <c r="O9" s="9">
        <v>0</v>
      </c>
      <c r="P9" s="9">
        <v>0</v>
      </c>
      <c r="Q9" s="9">
        <v>0</v>
      </c>
      <c r="R9" s="9">
        <v>0</v>
      </c>
      <c r="S9" s="9">
        <v>0</v>
      </c>
    </row>
    <row r="10" spans="1:27" s="4" customFormat="1" ht="15" customHeight="1" x14ac:dyDescent="0.35">
      <c r="A10" s="4" t="s">
        <v>5</v>
      </c>
      <c r="C10" s="9">
        <v>0.68787618228718828</v>
      </c>
      <c r="D10" s="9">
        <v>0.67858985382631121</v>
      </c>
      <c r="E10" s="9">
        <v>0.77343078245915731</v>
      </c>
      <c r="F10" s="9">
        <v>1.1887360275150471</v>
      </c>
      <c r="G10" s="9">
        <v>2.8435081685296648</v>
      </c>
      <c r="H10" s="9">
        <v>5.5844368013757526</v>
      </c>
      <c r="I10" s="9">
        <v>9.4339638865004289</v>
      </c>
      <c r="J10" s="9">
        <v>11.718142734307825</v>
      </c>
      <c r="K10" s="9">
        <v>15.392175408426484</v>
      </c>
      <c r="L10" s="9">
        <v>19.513241616509028</v>
      </c>
      <c r="M10" s="9">
        <v>22.77833190025795</v>
      </c>
      <c r="N10" s="9">
        <v>16.914187446259671</v>
      </c>
      <c r="O10" s="9">
        <v>0</v>
      </c>
      <c r="P10" s="9">
        <v>0</v>
      </c>
      <c r="Q10" s="9">
        <v>0</v>
      </c>
      <c r="R10" s="9">
        <v>0</v>
      </c>
      <c r="S10" s="9">
        <v>0</v>
      </c>
    </row>
    <row r="11" spans="1:27" s="4" customFormat="1" ht="15" customHeight="1" x14ac:dyDescent="0.35">
      <c r="A11" s="4" t="s">
        <v>6</v>
      </c>
      <c r="C11" s="9">
        <v>8.684436801375762</v>
      </c>
      <c r="D11" s="9">
        <v>10.521926053310398</v>
      </c>
      <c r="E11" s="9">
        <v>10.364660361135</v>
      </c>
      <c r="F11" s="9">
        <v>13.429234737747212</v>
      </c>
      <c r="G11" s="9">
        <v>15.117368873602771</v>
      </c>
      <c r="H11" s="9">
        <v>16.024161650902833</v>
      </c>
      <c r="I11" s="10">
        <v>17.600945829750632</v>
      </c>
      <c r="J11" s="9">
        <v>17.17695614789335</v>
      </c>
      <c r="K11" s="9">
        <v>22.683061049011194</v>
      </c>
      <c r="L11" s="9">
        <v>22.265004299226131</v>
      </c>
      <c r="M11" s="9">
        <v>23.737145313843609</v>
      </c>
      <c r="N11" s="9">
        <v>23.951160791057699</v>
      </c>
      <c r="O11" s="9">
        <v>0</v>
      </c>
      <c r="P11" s="9">
        <v>0</v>
      </c>
      <c r="Q11" s="9">
        <v>0</v>
      </c>
      <c r="R11" s="9">
        <v>0</v>
      </c>
      <c r="S11" s="9">
        <v>0</v>
      </c>
    </row>
    <row r="12" spans="1:27" s="4" customFormat="1" ht="15" customHeight="1" x14ac:dyDescent="0.35">
      <c r="A12" s="11" t="s">
        <v>7</v>
      </c>
      <c r="B12" s="11"/>
      <c r="C12" s="12">
        <f>SUM(C7:C11)</f>
        <v>138.77825933377301</v>
      </c>
      <c r="D12" s="12">
        <f t="shared" ref="D12:S12" si="0">SUM(D7:D11)</f>
        <v>172.07919600128463</v>
      </c>
      <c r="E12" s="12">
        <f t="shared" si="0"/>
        <v>215.92877850859912</v>
      </c>
      <c r="F12" s="12">
        <f t="shared" si="0"/>
        <v>259.79079679676829</v>
      </c>
      <c r="G12" s="12">
        <f t="shared" si="0"/>
        <v>291.86113641288023</v>
      </c>
      <c r="H12" s="12">
        <f t="shared" si="0"/>
        <v>329.77241740537772</v>
      </c>
      <c r="I12" s="12">
        <f t="shared" si="0"/>
        <v>360.42137205274122</v>
      </c>
      <c r="J12" s="12">
        <f t="shared" si="0"/>
        <v>414.74028353215317</v>
      </c>
      <c r="K12" s="12">
        <f t="shared" si="0"/>
        <v>465.84618112135848</v>
      </c>
      <c r="L12" s="12">
        <f t="shared" si="0"/>
        <v>501.32689004815001</v>
      </c>
      <c r="M12" s="12">
        <f t="shared" si="0"/>
        <v>550.48911479670664</v>
      </c>
      <c r="N12" s="12">
        <f t="shared" si="0"/>
        <v>624.57881629752421</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2303.4393809114358</v>
      </c>
      <c r="D15" s="12">
        <v>2379.1917454858126</v>
      </c>
      <c r="E15" s="12">
        <v>2484.4368013757526</v>
      </c>
      <c r="F15" s="12">
        <v>2508.7704213241614</v>
      </c>
      <c r="G15" s="12">
        <v>2610.3181427343079</v>
      </c>
      <c r="H15" s="12">
        <v>2469.6474634565775</v>
      </c>
      <c r="I15" s="12">
        <v>2463.1126397248495</v>
      </c>
      <c r="J15" s="12">
        <v>2377.9019776440241</v>
      </c>
      <c r="K15" s="12">
        <v>2369.3895098882203</v>
      </c>
      <c r="L15" s="12">
        <v>2391.8314703353394</v>
      </c>
      <c r="M15" s="12">
        <v>2403.8693035253655</v>
      </c>
      <c r="N15" s="12">
        <v>2473.9466895958726</v>
      </c>
      <c r="O15" s="12">
        <v>0</v>
      </c>
      <c r="P15" s="12">
        <v>0</v>
      </c>
      <c r="Q15" s="12">
        <v>0</v>
      </c>
      <c r="R15" s="12">
        <v>0</v>
      </c>
      <c r="S15" s="12">
        <v>0</v>
      </c>
    </row>
    <row r="16" spans="1:27" s="7" customFormat="1" ht="27" customHeight="1" thickBot="1" x14ac:dyDescent="0.4">
      <c r="A16" s="13" t="s">
        <v>11</v>
      </c>
      <c r="B16" s="14"/>
      <c r="C16" s="124">
        <f t="shared" ref="C16:S16" si="1">IF(C15&gt;0,C12/C15,"")</f>
        <v>6.0248279370330365E-2</v>
      </c>
      <c r="D16" s="124">
        <f t="shared" si="1"/>
        <v>7.2326745554569583E-2</v>
      </c>
      <c r="E16" s="124">
        <f t="shared" si="1"/>
        <v>8.6912566417076467E-2</v>
      </c>
      <c r="F16" s="124">
        <f t="shared" si="1"/>
        <v>0.10355303721240756</v>
      </c>
      <c r="G16" s="124">
        <f t="shared" si="1"/>
        <v>0.11181056118590806</v>
      </c>
      <c r="H16" s="124">
        <f t="shared" si="1"/>
        <v>0.13353015856919934</v>
      </c>
      <c r="I16" s="124">
        <f t="shared" si="1"/>
        <v>0.14632760444646306</v>
      </c>
      <c r="J16" s="124">
        <f t="shared" si="1"/>
        <v>0.174414373439846</v>
      </c>
      <c r="K16" s="124">
        <f t="shared" si="1"/>
        <v>0.19661021506900125</v>
      </c>
      <c r="L16" s="124">
        <f t="shared" si="1"/>
        <v>0.20959958770751644</v>
      </c>
      <c r="M16" s="124">
        <f t="shared" si="1"/>
        <v>0.22900126641219365</v>
      </c>
      <c r="N16" s="124">
        <f t="shared" si="1"/>
        <v>0.25246252028153088</v>
      </c>
      <c r="O16" s="124" t="str">
        <f t="shared" si="1"/>
        <v/>
      </c>
      <c r="P16" s="124" t="str">
        <f t="shared" si="1"/>
        <v/>
      </c>
      <c r="Q16" s="124" t="str">
        <f t="shared" si="1"/>
        <v/>
      </c>
      <c r="R16" s="124" t="str">
        <f t="shared" si="1"/>
        <v/>
      </c>
      <c r="S16" s="124"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v>
      </c>
      <c r="I19" s="9">
        <v>0</v>
      </c>
      <c r="J19" s="9">
        <v>0</v>
      </c>
      <c r="K19" s="9">
        <v>0</v>
      </c>
      <c r="L19" s="9">
        <v>0</v>
      </c>
      <c r="M19" s="9">
        <v>0</v>
      </c>
      <c r="N19" s="9">
        <v>0</v>
      </c>
      <c r="O19" s="9">
        <v>0</v>
      </c>
      <c r="P19" s="9">
        <v>0</v>
      </c>
      <c r="Q19" s="9">
        <v>0</v>
      </c>
      <c r="R19" s="9">
        <v>0</v>
      </c>
      <c r="S19" s="9">
        <v>0</v>
      </c>
    </row>
    <row r="20" spans="1:19" s="4" customFormat="1" ht="15" customHeight="1" x14ac:dyDescent="0.35">
      <c r="A20" s="4" t="s">
        <v>14</v>
      </c>
      <c r="C20" s="9">
        <v>0</v>
      </c>
      <c r="D20" s="9">
        <v>0</v>
      </c>
      <c r="E20" s="9">
        <v>0</v>
      </c>
      <c r="F20" s="9">
        <v>0</v>
      </c>
      <c r="G20" s="9">
        <v>0</v>
      </c>
      <c r="H20" s="9">
        <v>0</v>
      </c>
      <c r="I20" s="9">
        <v>0</v>
      </c>
      <c r="J20" s="9">
        <v>0</v>
      </c>
      <c r="K20" s="9">
        <v>0</v>
      </c>
      <c r="L20" s="9">
        <v>0</v>
      </c>
      <c r="M20" s="9">
        <v>0</v>
      </c>
      <c r="N20" s="9">
        <v>0</v>
      </c>
      <c r="O20" s="9">
        <v>0</v>
      </c>
      <c r="P20" s="9">
        <v>0</v>
      </c>
      <c r="Q20" s="9">
        <v>0</v>
      </c>
      <c r="R20" s="9">
        <v>0</v>
      </c>
      <c r="S20" s="9">
        <v>0</v>
      </c>
    </row>
    <row r="21" spans="1:19" s="4" customFormat="1" ht="15" customHeight="1" x14ac:dyDescent="0.35">
      <c r="A21" s="4" t="s">
        <v>15</v>
      </c>
      <c r="C21" s="9">
        <v>0.62971625107480644</v>
      </c>
      <c r="D21" s="9">
        <v>0.72849527085124677</v>
      </c>
      <c r="E21" s="9">
        <v>0.70380051590713677</v>
      </c>
      <c r="F21" s="9">
        <v>0.65208082545141866</v>
      </c>
      <c r="G21" s="9">
        <v>0.71319002579535684</v>
      </c>
      <c r="H21" s="9">
        <v>0.6225709372312983</v>
      </c>
      <c r="I21" s="9">
        <v>0.67200343938091134</v>
      </c>
      <c r="J21" s="9">
        <v>0.73516766981943249</v>
      </c>
      <c r="K21" s="9">
        <v>0.76109200343938099</v>
      </c>
      <c r="L21" s="9">
        <v>0.78330180567497865</v>
      </c>
      <c r="M21" s="9">
        <v>0.78771281169389507</v>
      </c>
      <c r="N21" s="9">
        <v>0.8940326741186585</v>
      </c>
      <c r="O21" s="9">
        <v>0</v>
      </c>
      <c r="P21" s="9">
        <v>0</v>
      </c>
      <c r="Q21" s="9">
        <v>0</v>
      </c>
      <c r="R21" s="9">
        <v>0</v>
      </c>
      <c r="S21" s="9">
        <v>0</v>
      </c>
    </row>
    <row r="22" spans="1:19" s="4" customFormat="1" ht="15" customHeight="1" x14ac:dyDescent="0.35">
      <c r="A22" s="4" t="s">
        <v>16</v>
      </c>
      <c r="C22" s="9">
        <v>3.7554944110060182</v>
      </c>
      <c r="D22" s="9">
        <v>4.3445915735167668</v>
      </c>
      <c r="E22" s="9">
        <v>4.1973172828890801</v>
      </c>
      <c r="F22" s="9">
        <v>3.7331298366294061</v>
      </c>
      <c r="G22" s="9">
        <v>3.9299742046431643</v>
      </c>
      <c r="H22" s="9">
        <v>3.2467325881341358</v>
      </c>
      <c r="I22" s="9">
        <v>3.2832846087704213</v>
      </c>
      <c r="J22" s="9">
        <v>3.1341358555460017</v>
      </c>
      <c r="K22" s="9">
        <v>3.1082115219260533</v>
      </c>
      <c r="L22" s="9">
        <v>2.8280481513327604</v>
      </c>
      <c r="M22" s="9">
        <v>2.5656835769561477</v>
      </c>
      <c r="N22" s="9">
        <v>2.6313327601031813</v>
      </c>
      <c r="O22" s="9">
        <v>0</v>
      </c>
      <c r="P22" s="9">
        <v>0</v>
      </c>
      <c r="Q22" s="9">
        <v>0</v>
      </c>
      <c r="R22" s="9">
        <v>0</v>
      </c>
      <c r="S22" s="9">
        <v>0</v>
      </c>
    </row>
    <row r="23" spans="1:19" s="4" customFormat="1" ht="15" customHeight="1" x14ac:dyDescent="0.35">
      <c r="A23" s="126" t="s">
        <v>17</v>
      </c>
      <c r="C23" s="9">
        <v>0</v>
      </c>
      <c r="D23" s="9">
        <v>0</v>
      </c>
      <c r="E23" s="9">
        <v>0</v>
      </c>
      <c r="F23" s="9">
        <v>0</v>
      </c>
      <c r="G23" s="9">
        <v>0</v>
      </c>
      <c r="H23" s="9">
        <v>0</v>
      </c>
      <c r="I23" s="9">
        <v>0</v>
      </c>
      <c r="J23" s="9">
        <v>0</v>
      </c>
      <c r="K23" s="9">
        <v>0</v>
      </c>
      <c r="L23" s="9">
        <v>0</v>
      </c>
      <c r="M23" s="9">
        <v>0</v>
      </c>
      <c r="N23" s="9">
        <v>0</v>
      </c>
      <c r="O23" s="9">
        <v>0</v>
      </c>
      <c r="P23" s="9">
        <v>0</v>
      </c>
      <c r="Q23" s="9">
        <v>0</v>
      </c>
      <c r="R23" s="9">
        <v>0</v>
      </c>
      <c r="S23" s="9">
        <v>0</v>
      </c>
    </row>
    <row r="24" spans="1:19" s="4" customFormat="1" ht="15" customHeight="1" x14ac:dyDescent="0.35">
      <c r="A24" s="126" t="s">
        <v>18</v>
      </c>
      <c r="C24" s="9">
        <v>0</v>
      </c>
      <c r="D24" s="9">
        <v>0</v>
      </c>
      <c r="E24" s="9">
        <v>0</v>
      </c>
      <c r="F24" s="9">
        <v>0</v>
      </c>
      <c r="G24" s="9">
        <v>0</v>
      </c>
      <c r="H24" s="9">
        <v>0</v>
      </c>
      <c r="I24" s="9">
        <v>0</v>
      </c>
      <c r="J24" s="9">
        <v>0</v>
      </c>
      <c r="K24" s="9">
        <v>0</v>
      </c>
      <c r="L24" s="9">
        <v>0</v>
      </c>
      <c r="M24" s="9">
        <v>0</v>
      </c>
      <c r="N24" s="9">
        <v>0</v>
      </c>
      <c r="O24" s="9">
        <v>0</v>
      </c>
      <c r="P24" s="9">
        <v>0</v>
      </c>
      <c r="Q24" s="9">
        <v>0</v>
      </c>
      <c r="R24" s="9">
        <v>0</v>
      </c>
      <c r="S24" s="9">
        <v>0</v>
      </c>
    </row>
    <row r="25" spans="1:19" s="4" customFormat="1" ht="15" customHeight="1" x14ac:dyDescent="0.35">
      <c r="A25" s="4" t="s">
        <v>19</v>
      </c>
      <c r="C25" s="9">
        <v>0</v>
      </c>
      <c r="D25" s="9">
        <v>1.0981753103040002</v>
      </c>
      <c r="E25" s="9">
        <v>2.6620603483199998</v>
      </c>
      <c r="F25" s="9">
        <v>21.541990353791995</v>
      </c>
      <c r="G25" s="9">
        <v>55.568151655089594</v>
      </c>
      <c r="H25" s="9">
        <v>77.415600677752309</v>
      </c>
      <c r="I25" s="10">
        <v>92.593773226751978</v>
      </c>
      <c r="J25" s="9">
        <v>97.793523583787049</v>
      </c>
      <c r="K25" s="9">
        <v>84.866967208895986</v>
      </c>
      <c r="L25" s="9">
        <v>102.193794397536</v>
      </c>
      <c r="M25" s="9">
        <v>116.18072382719998</v>
      </c>
      <c r="N25" s="9">
        <v>128.13245662521598</v>
      </c>
      <c r="O25" s="9">
        <v>0</v>
      </c>
      <c r="P25" s="9">
        <v>0</v>
      </c>
      <c r="Q25" s="9">
        <v>0</v>
      </c>
      <c r="R25" s="9">
        <v>0</v>
      </c>
      <c r="S25" s="9">
        <v>0</v>
      </c>
    </row>
    <row r="26" spans="1:19" s="22" customFormat="1" ht="15" customHeight="1" x14ac:dyDescent="0.35">
      <c r="A26" s="115"/>
      <c r="B26" s="113" t="s">
        <v>20</v>
      </c>
      <c r="C26" s="118" t="s">
        <v>21</v>
      </c>
      <c r="D26" s="118" t="s">
        <v>21</v>
      </c>
      <c r="E26" s="118" t="s">
        <v>21</v>
      </c>
      <c r="F26" s="118" t="s">
        <v>21</v>
      </c>
      <c r="G26" s="118" t="s">
        <v>21</v>
      </c>
      <c r="H26" s="118" t="s">
        <v>21</v>
      </c>
      <c r="I26" s="127" t="s">
        <v>21</v>
      </c>
      <c r="J26" s="21">
        <v>97.560801044486979</v>
      </c>
      <c r="K26" s="21">
        <v>84.665006430842737</v>
      </c>
      <c r="L26" s="21">
        <v>100.24239802933064</v>
      </c>
      <c r="M26" s="21">
        <v>99.797798368690664</v>
      </c>
      <c r="N26" s="21">
        <v>121.40297676892985</v>
      </c>
      <c r="O26" s="21">
        <v>0</v>
      </c>
      <c r="P26" s="21">
        <v>0</v>
      </c>
      <c r="Q26" s="21">
        <v>0</v>
      </c>
      <c r="R26" s="21">
        <v>0</v>
      </c>
      <c r="S26" s="21">
        <v>0</v>
      </c>
    </row>
    <row r="27" spans="1:19" s="22" customFormat="1" ht="15" customHeight="1" x14ac:dyDescent="0.35">
      <c r="B27" s="128" t="s">
        <v>22</v>
      </c>
      <c r="C27" s="118" t="s">
        <v>21</v>
      </c>
      <c r="D27" s="118" t="s">
        <v>21</v>
      </c>
      <c r="E27" s="118" t="s">
        <v>21</v>
      </c>
      <c r="F27" s="118" t="s">
        <v>21</v>
      </c>
      <c r="G27" s="118" t="s">
        <v>21</v>
      </c>
      <c r="H27" s="118" t="s">
        <v>21</v>
      </c>
      <c r="I27" s="127" t="s">
        <v>21</v>
      </c>
      <c r="J27" s="21">
        <v>0.23272253930006861</v>
      </c>
      <c r="K27" s="21">
        <v>0.20196077805324436</v>
      </c>
      <c r="L27" s="21">
        <v>0.42012974219567462</v>
      </c>
      <c r="M27" s="21">
        <v>15.317997208432704</v>
      </c>
      <c r="N27" s="21">
        <v>1.1525080162848755</v>
      </c>
      <c r="O27" s="21">
        <v>0</v>
      </c>
      <c r="P27" s="21">
        <v>0</v>
      </c>
      <c r="Q27" s="21">
        <v>0</v>
      </c>
      <c r="R27" s="21">
        <v>0</v>
      </c>
      <c r="S27" s="21">
        <v>0</v>
      </c>
    </row>
    <row r="28" spans="1:19" s="22" customFormat="1" ht="15" customHeight="1" x14ac:dyDescent="0.35">
      <c r="B28" s="128" t="s">
        <v>23</v>
      </c>
      <c r="C28" s="118" t="s">
        <v>21</v>
      </c>
      <c r="D28" s="118" t="s">
        <v>21</v>
      </c>
      <c r="E28" s="118" t="s">
        <v>21</v>
      </c>
      <c r="F28" s="118" t="s">
        <v>21</v>
      </c>
      <c r="G28" s="118" t="s">
        <v>21</v>
      </c>
      <c r="H28" s="118" t="s">
        <v>21</v>
      </c>
      <c r="I28" s="127" t="s">
        <v>21</v>
      </c>
      <c r="J28" s="21">
        <v>0</v>
      </c>
      <c r="K28" s="21">
        <v>0</v>
      </c>
      <c r="L28" s="21">
        <v>0</v>
      </c>
      <c r="M28" s="21">
        <v>0</v>
      </c>
      <c r="N28" s="21">
        <v>0</v>
      </c>
      <c r="O28" s="21">
        <v>0</v>
      </c>
      <c r="P28" s="21">
        <v>0</v>
      </c>
      <c r="Q28" s="21">
        <v>0</v>
      </c>
      <c r="R28" s="21">
        <v>0</v>
      </c>
      <c r="S28" s="21">
        <v>0</v>
      </c>
    </row>
    <row r="29" spans="1:19" s="22" customFormat="1" ht="15" customHeight="1" x14ac:dyDescent="0.35">
      <c r="B29" s="128" t="s">
        <v>24</v>
      </c>
      <c r="C29" s="118" t="s">
        <v>21</v>
      </c>
      <c r="D29" s="118" t="s">
        <v>21</v>
      </c>
      <c r="E29" s="118" t="s">
        <v>21</v>
      </c>
      <c r="F29" s="118" t="s">
        <v>21</v>
      </c>
      <c r="G29" s="118" t="s">
        <v>21</v>
      </c>
      <c r="H29" s="118" t="s">
        <v>21</v>
      </c>
      <c r="I29" s="127" t="s">
        <v>21</v>
      </c>
      <c r="J29" s="21">
        <v>0</v>
      </c>
      <c r="K29" s="21">
        <v>0</v>
      </c>
      <c r="L29" s="21">
        <v>1.531266626009679</v>
      </c>
      <c r="M29" s="21">
        <v>1.0649282500766135</v>
      </c>
      <c r="N29" s="21">
        <v>5.576971840001252</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0</v>
      </c>
      <c r="K30" s="9">
        <v>0</v>
      </c>
      <c r="L30" s="9">
        <v>5.0750788512004874E-2</v>
      </c>
      <c r="M30" s="9">
        <v>0</v>
      </c>
      <c r="N30" s="9">
        <v>0</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1.5742906276870161</v>
      </c>
      <c r="D32" s="12">
        <v>2.9194134874321174</v>
      </c>
      <c r="E32" s="12">
        <v>4.4215616380878418</v>
      </c>
      <c r="F32" s="12">
        <v>23.17219241742054</v>
      </c>
      <c r="G32" s="12">
        <v>57.351126719577984</v>
      </c>
      <c r="H32" s="12">
        <v>78.97202802083055</v>
      </c>
      <c r="I32" s="24">
        <v>94.273781825204253</v>
      </c>
      <c r="J32" s="12">
        <v>197.19224380282259</v>
      </c>
      <c r="K32" s="12">
        <v>171.43470364833715</v>
      </c>
      <c r="L32" s="12">
        <v>204.3944469410541</v>
      </c>
      <c r="M32" s="12">
        <v>217.94780422512537</v>
      </c>
      <c r="N32" s="12">
        <v>251.77051507944248</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3850.5955966370498</v>
      </c>
      <c r="D35" s="12">
        <v>4120.6245190573181</v>
      </c>
      <c r="E35" s="12">
        <v>4451.6204314193046</v>
      </c>
      <c r="F35" s="12">
        <v>4680.4495326295155</v>
      </c>
      <c r="G35" s="12">
        <v>4446.7306089016747</v>
      </c>
      <c r="H35" s="12">
        <v>4049.6640648986368</v>
      </c>
      <c r="I35" s="12">
        <v>3857.5408249130041</v>
      </c>
      <c r="J35" s="12">
        <v>3670.6856038868964</v>
      </c>
      <c r="K35" s="12">
        <v>3551.4417400484517</v>
      </c>
      <c r="L35" s="12">
        <v>3617.0372661350316</v>
      </c>
      <c r="M35" s="12">
        <v>3778.1708872479594</v>
      </c>
      <c r="N35" s="12">
        <v>3883.9518621702991</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24">
        <f t="shared" ref="C37:S37" si="2">IF(C35&gt;0,C32/C35,"")</f>
        <v>4.0884340829297581E-4</v>
      </c>
      <c r="D37" s="124">
        <f t="shared" si="2"/>
        <v>7.0848811240389268E-4</v>
      </c>
      <c r="E37" s="124">
        <f t="shared" si="2"/>
        <v>9.9324767378653638E-4</v>
      </c>
      <c r="F37" s="124">
        <f t="shared" si="2"/>
        <v>4.9508476174941699E-3</v>
      </c>
      <c r="G37" s="124">
        <f t="shared" si="2"/>
        <v>1.2897369272779825E-2</v>
      </c>
      <c r="H37" s="124">
        <f t="shared" si="2"/>
        <v>1.9500883716587297E-2</v>
      </c>
      <c r="I37" s="125">
        <f t="shared" si="2"/>
        <v>2.4438829322650221E-2</v>
      </c>
      <c r="J37" s="124">
        <f t="shared" si="2"/>
        <v>5.3720820871723612E-2</v>
      </c>
      <c r="K37" s="124">
        <f t="shared" si="2"/>
        <v>4.8271861457031336E-2</v>
      </c>
      <c r="L37" s="124">
        <f t="shared" si="2"/>
        <v>5.650880317289593E-2</v>
      </c>
      <c r="M37" s="124">
        <f t="shared" si="2"/>
        <v>5.7686063105493825E-2</v>
      </c>
      <c r="N37" s="124">
        <f t="shared" si="2"/>
        <v>6.4823284122465033E-2</v>
      </c>
      <c r="O37" s="124" t="str">
        <f t="shared" si="2"/>
        <v/>
      </c>
      <c r="P37" s="124" t="str">
        <f t="shared" si="2"/>
        <v/>
      </c>
      <c r="Q37" s="124" t="str">
        <f t="shared" si="2"/>
        <v/>
      </c>
      <c r="R37" s="124" t="str">
        <f t="shared" si="2"/>
        <v/>
      </c>
      <c r="S37" s="124"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146.55584217063151</v>
      </c>
      <c r="D40" s="9">
        <v>182.93563322824113</v>
      </c>
      <c r="E40" s="9">
        <v>187.37460590427057</v>
      </c>
      <c r="F40" s="9">
        <v>186.80137575236458</v>
      </c>
      <c r="G40" s="9">
        <v>177.89242380815898</v>
      </c>
      <c r="H40" s="9">
        <v>190.38406420177702</v>
      </c>
      <c r="I40" s="10">
        <v>202.54132034011656</v>
      </c>
      <c r="J40" s="9">
        <v>193.7517913442247</v>
      </c>
      <c r="K40" s="9">
        <v>195.99694277252317</v>
      </c>
      <c r="L40" s="9">
        <v>209.89777395624344</v>
      </c>
      <c r="M40" s="9">
        <v>242.0942008216299</v>
      </c>
      <c r="N40" s="9">
        <v>241.68816279736313</v>
      </c>
      <c r="O40" s="9">
        <v>0</v>
      </c>
      <c r="P40" s="9">
        <v>0</v>
      </c>
      <c r="Q40" s="9">
        <v>0</v>
      </c>
      <c r="R40" s="9">
        <v>0</v>
      </c>
      <c r="S40" s="9">
        <v>0</v>
      </c>
    </row>
    <row r="41" spans="1:19" s="4" customFormat="1" ht="15" customHeight="1" x14ac:dyDescent="0.35">
      <c r="A41" s="4" t="s">
        <v>33</v>
      </c>
      <c r="C41" s="9">
        <v>0</v>
      </c>
      <c r="D41" s="9">
        <v>0</v>
      </c>
      <c r="E41" s="9">
        <v>0</v>
      </c>
      <c r="F41" s="9">
        <v>0</v>
      </c>
      <c r="G41" s="9">
        <v>0</v>
      </c>
      <c r="H41" s="9">
        <v>0</v>
      </c>
      <c r="I41" s="10">
        <v>0</v>
      </c>
      <c r="J41" s="9">
        <v>0</v>
      </c>
      <c r="K41" s="9">
        <v>0</v>
      </c>
      <c r="L41" s="9">
        <v>0</v>
      </c>
      <c r="M41" s="9">
        <v>0</v>
      </c>
      <c r="N41" s="9">
        <v>0</v>
      </c>
      <c r="O41" s="9">
        <v>0</v>
      </c>
      <c r="P41" s="9">
        <v>0</v>
      </c>
      <c r="Q41" s="9">
        <v>0</v>
      </c>
      <c r="R41" s="9">
        <v>0</v>
      </c>
      <c r="S41" s="9">
        <v>0</v>
      </c>
    </row>
    <row r="42" spans="1:19" s="4" customFormat="1" ht="15" customHeight="1" x14ac:dyDescent="0.35">
      <c r="A42" s="4" t="s">
        <v>34</v>
      </c>
      <c r="C42" s="9">
        <v>4.0785934743937418</v>
      </c>
      <c r="D42" s="9">
        <v>7.214789359460096</v>
      </c>
      <c r="E42" s="9">
        <v>11.356576841669506</v>
      </c>
      <c r="F42" s="9">
        <v>16.253802704709884</v>
      </c>
      <c r="G42" s="9">
        <v>21.663326340310622</v>
      </c>
      <c r="H42" s="9">
        <v>23.527374481738089</v>
      </c>
      <c r="I42" s="9">
        <v>25.546400182353342</v>
      </c>
      <c r="J42" s="9">
        <v>27.66361387261643</v>
      </c>
      <c r="K42" s="9">
        <v>30.404488326067149</v>
      </c>
      <c r="L42" s="9">
        <v>33.2285061687056</v>
      </c>
      <c r="M42" s="9">
        <v>37.745850376518078</v>
      </c>
      <c r="N42" s="9">
        <v>45.150415865947451</v>
      </c>
      <c r="O42" s="9">
        <v>0</v>
      </c>
      <c r="P42" s="9">
        <v>0</v>
      </c>
      <c r="Q42" s="9">
        <v>0</v>
      </c>
      <c r="R42" s="9">
        <v>0</v>
      </c>
      <c r="S42" s="9">
        <v>0</v>
      </c>
    </row>
    <row r="43" spans="1:19" s="4" customFormat="1" ht="15" customHeight="1" x14ac:dyDescent="0.35">
      <c r="A43" s="11" t="s">
        <v>35</v>
      </c>
      <c r="C43" s="12">
        <v>150.63443564502523</v>
      </c>
      <c r="D43" s="12">
        <v>190.15042258770123</v>
      </c>
      <c r="E43" s="12">
        <v>198.73118274594006</v>
      </c>
      <c r="F43" s="12">
        <v>203.05517845707448</v>
      </c>
      <c r="G43" s="12">
        <v>199.5557501484696</v>
      </c>
      <c r="H43" s="12">
        <v>213.91143868351512</v>
      </c>
      <c r="I43" s="12">
        <v>228.08772052246991</v>
      </c>
      <c r="J43" s="12">
        <v>221.41540521684112</v>
      </c>
      <c r="K43" s="12">
        <v>226.40143109859031</v>
      </c>
      <c r="L43" s="12">
        <v>243.12628012494903</v>
      </c>
      <c r="M43" s="12">
        <v>279.84005119814799</v>
      </c>
      <c r="N43" s="12">
        <v>286.83857866331061</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5223.353767831898</v>
      </c>
      <c r="D45" s="12">
        <v>5426.1175096231455</v>
      </c>
      <c r="E45" s="12">
        <v>5549.4032473298703</v>
      </c>
      <c r="F45" s="12">
        <v>5233.9568217168444</v>
      </c>
      <c r="G45" s="12">
        <v>5494.6726413302795</v>
      </c>
      <c r="H45" s="12">
        <v>4972.5839331900588</v>
      </c>
      <c r="I45" s="12">
        <v>5077.8807844376315</v>
      </c>
      <c r="J45" s="12">
        <v>4470.627778580747</v>
      </c>
      <c r="K45" s="12">
        <v>4463.7031608922271</v>
      </c>
      <c r="L45" s="12">
        <v>4474.6145543678076</v>
      </c>
      <c r="M45" s="12">
        <v>4251.6588388163773</v>
      </c>
      <c r="N45" s="12">
        <v>4477.9878812332927</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24">
        <f t="shared" ref="C47:S47" si="3">IF(C45&gt;0,C43/C45,"")</f>
        <v>2.8838643205196947E-2</v>
      </c>
      <c r="D47" s="124">
        <f t="shared" si="3"/>
        <v>3.5043550430021476E-2</v>
      </c>
      <c r="E47" s="124">
        <f t="shared" si="3"/>
        <v>3.5811270849989287E-2</v>
      </c>
      <c r="F47" s="124">
        <f t="shared" si="3"/>
        <v>3.879573052925344E-2</v>
      </c>
      <c r="G47" s="124">
        <f t="shared" si="3"/>
        <v>3.631804170596712E-2</v>
      </c>
      <c r="H47" s="124">
        <f t="shared" si="3"/>
        <v>4.3018165516672265E-2</v>
      </c>
      <c r="I47" s="124">
        <f t="shared" si="3"/>
        <v>4.4917895910730858E-2</v>
      </c>
      <c r="J47" s="124">
        <f t="shared" si="3"/>
        <v>4.9526692040358596E-2</v>
      </c>
      <c r="K47" s="124">
        <f t="shared" si="3"/>
        <v>5.0720539188662372E-2</v>
      </c>
      <c r="L47" s="124">
        <f t="shared" si="3"/>
        <v>5.4334575005488696E-2</v>
      </c>
      <c r="M47" s="124">
        <f t="shared" si="3"/>
        <v>6.5819027774122366E-2</v>
      </c>
      <c r="N47" s="124">
        <f t="shared" si="3"/>
        <v>6.4055237814603413E-2</v>
      </c>
      <c r="O47" s="124" t="str">
        <f t="shared" si="3"/>
        <v/>
      </c>
      <c r="P47" s="124" t="str">
        <f t="shared" si="3"/>
        <v/>
      </c>
      <c r="Q47" s="124" t="str">
        <f t="shared" si="3"/>
        <v/>
      </c>
      <c r="R47" s="124" t="str">
        <f t="shared" si="3"/>
        <v/>
      </c>
      <c r="S47" s="124"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116" t="s">
        <v>40</v>
      </c>
      <c r="C49" s="9"/>
      <c r="D49" s="9"/>
      <c r="E49" s="9"/>
      <c r="F49" s="9"/>
      <c r="G49" s="9"/>
      <c r="H49" s="9"/>
      <c r="I49" s="9"/>
      <c r="J49" s="9"/>
      <c r="K49" s="9"/>
      <c r="L49" s="9"/>
      <c r="M49" s="9"/>
      <c r="N49" s="9"/>
      <c r="O49" s="9"/>
      <c r="P49" s="9"/>
      <c r="Q49" s="9"/>
      <c r="R49" s="9"/>
      <c r="S49" s="9"/>
    </row>
    <row r="50" spans="1:19" s="4" customFormat="1" ht="15" customHeight="1" x14ac:dyDescent="0.35">
      <c r="A50" s="117" t="s">
        <v>41</v>
      </c>
      <c r="B50" s="117"/>
      <c r="C50" s="9">
        <v>138.14854308269818</v>
      </c>
      <c r="D50" s="9">
        <v>171.35070073043337</v>
      </c>
      <c r="E50" s="9">
        <v>215.22497799269198</v>
      </c>
      <c r="F50" s="9">
        <v>259.13871597131691</v>
      </c>
      <c r="G50" s="9">
        <v>291.1479463870848</v>
      </c>
      <c r="H50" s="9">
        <v>329.14984646814645</v>
      </c>
      <c r="I50" s="9">
        <v>359.74936861336039</v>
      </c>
      <c r="J50" s="9">
        <v>414.00511586233381</v>
      </c>
      <c r="K50" s="9">
        <v>465.0850891179191</v>
      </c>
      <c r="L50" s="9">
        <v>500.54358824247504</v>
      </c>
      <c r="M50" s="9">
        <v>549.70140198501258</v>
      </c>
      <c r="N50" s="9">
        <v>623.68478362340556</v>
      </c>
      <c r="O50" s="9">
        <v>0</v>
      </c>
      <c r="P50" s="9">
        <v>0</v>
      </c>
      <c r="Q50" s="9">
        <v>0</v>
      </c>
      <c r="R50" s="9">
        <v>0</v>
      </c>
      <c r="S50" s="9">
        <v>0</v>
      </c>
    </row>
    <row r="51" spans="1:19" s="4" customFormat="1" ht="15" customHeight="1" x14ac:dyDescent="0.35">
      <c r="A51" s="117" t="s">
        <v>42</v>
      </c>
      <c r="B51" s="117"/>
      <c r="C51" s="9">
        <v>150.63443564502523</v>
      </c>
      <c r="D51" s="9">
        <v>190.15042258770123</v>
      </c>
      <c r="E51" s="9">
        <v>198.73118274594006</v>
      </c>
      <c r="F51" s="9">
        <v>203.05517845707448</v>
      </c>
      <c r="G51" s="9">
        <v>199.5557501484696</v>
      </c>
      <c r="H51" s="9">
        <v>213.91143868351512</v>
      </c>
      <c r="I51" s="9">
        <v>228.08772052246991</v>
      </c>
      <c r="J51" s="9">
        <v>221.41540521684112</v>
      </c>
      <c r="K51" s="9">
        <v>226.40143109859031</v>
      </c>
      <c r="L51" s="9">
        <v>243.12628012494903</v>
      </c>
      <c r="M51" s="9">
        <v>279.84005119814799</v>
      </c>
      <c r="N51" s="9">
        <v>286.83857866331061</v>
      </c>
      <c r="O51" s="9">
        <v>0</v>
      </c>
      <c r="P51" s="9">
        <v>0</v>
      </c>
      <c r="Q51" s="9">
        <v>0</v>
      </c>
      <c r="R51" s="9">
        <v>0</v>
      </c>
      <c r="S51" s="9">
        <v>0</v>
      </c>
    </row>
    <row r="52" spans="1:19" s="4" customFormat="1" ht="15" customHeight="1" x14ac:dyDescent="0.35">
      <c r="A52" s="117" t="s">
        <v>43</v>
      </c>
      <c r="B52" s="117"/>
      <c r="C52" s="9">
        <v>0.62971625107480644</v>
      </c>
      <c r="D52" s="9">
        <v>1.8266705811552471</v>
      </c>
      <c r="E52" s="9">
        <v>3.3658608642271366</v>
      </c>
      <c r="F52" s="9">
        <v>22.194071179243412</v>
      </c>
      <c r="G52" s="9">
        <v>56.28134168088495</v>
      </c>
      <c r="H52" s="9">
        <v>78.038171614983611</v>
      </c>
      <c r="I52" s="9">
        <v>93.265776666132894</v>
      </c>
      <c r="J52" s="9">
        <v>98.528691253606482</v>
      </c>
      <c r="K52" s="9">
        <v>85.628059212335373</v>
      </c>
      <c r="L52" s="9">
        <v>102.97709620321098</v>
      </c>
      <c r="M52" s="9">
        <v>116.96843663889388</v>
      </c>
      <c r="N52" s="9">
        <v>129.02648929933463</v>
      </c>
      <c r="O52" s="9">
        <v>0</v>
      </c>
      <c r="P52" s="9">
        <v>0</v>
      </c>
      <c r="Q52" s="9">
        <v>0</v>
      </c>
      <c r="R52" s="9">
        <v>0</v>
      </c>
      <c r="S52" s="9">
        <v>0</v>
      </c>
    </row>
    <row r="53" spans="1:19" s="4" customFormat="1" ht="15" customHeight="1" x14ac:dyDescent="0.35">
      <c r="A53" s="4" t="s">
        <v>44</v>
      </c>
      <c r="B53" s="117"/>
      <c r="C53" s="9">
        <f>C50+C51+C52</f>
        <v>289.41269497879819</v>
      </c>
      <c r="D53" s="9">
        <f t="shared" ref="D53:S53" si="4">D50+D51+D52</f>
        <v>363.32779389928987</v>
      </c>
      <c r="E53" s="9">
        <f t="shared" si="4"/>
        <v>417.32202160285919</v>
      </c>
      <c r="F53" s="9">
        <f t="shared" si="4"/>
        <v>484.38796560763478</v>
      </c>
      <c r="G53" s="9">
        <f t="shared" si="4"/>
        <v>546.98503821643931</v>
      </c>
      <c r="H53" s="9">
        <f t="shared" si="4"/>
        <v>621.09945676664518</v>
      </c>
      <c r="I53" s="9">
        <f t="shared" si="4"/>
        <v>681.10286580196316</v>
      </c>
      <c r="J53" s="9">
        <f t="shared" si="4"/>
        <v>733.94921233278137</v>
      </c>
      <c r="K53" s="9">
        <f t="shared" si="4"/>
        <v>777.11457942884488</v>
      </c>
      <c r="L53" s="9">
        <f t="shared" si="4"/>
        <v>846.64696457063508</v>
      </c>
      <c r="M53" s="9">
        <f t="shared" si="4"/>
        <v>946.50988982205445</v>
      </c>
      <c r="N53" s="9">
        <f t="shared" si="4"/>
        <v>1039.5498515860509</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119" t="s">
        <v>46</v>
      </c>
      <c r="B56" s="117"/>
      <c r="C56" s="9"/>
      <c r="D56" s="9"/>
      <c r="E56" s="9"/>
      <c r="F56" s="9"/>
      <c r="G56" s="9"/>
      <c r="H56" s="9"/>
      <c r="I56" s="9"/>
      <c r="J56" s="9"/>
      <c r="K56" s="9"/>
      <c r="L56" s="9"/>
      <c r="M56" s="9"/>
      <c r="N56" s="9"/>
      <c r="O56" s="9"/>
      <c r="P56" s="9"/>
      <c r="Q56" s="9"/>
      <c r="R56" s="9"/>
      <c r="S56" s="9"/>
    </row>
    <row r="57" spans="1:19" ht="15" customHeight="1" x14ac:dyDescent="0.35">
      <c r="A57" s="117" t="s">
        <v>47</v>
      </c>
      <c r="B57" s="117"/>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117" t="s">
        <v>48</v>
      </c>
      <c r="B58" s="117"/>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117"/>
      <c r="B59" s="117"/>
      <c r="C59" s="9"/>
      <c r="D59" s="9"/>
      <c r="E59" s="9"/>
      <c r="F59" s="9"/>
      <c r="G59" s="9"/>
      <c r="H59" s="9"/>
      <c r="I59" s="9"/>
      <c r="J59" s="9"/>
      <c r="K59" s="9"/>
      <c r="L59" s="9"/>
      <c r="M59" s="9"/>
      <c r="N59" s="9"/>
      <c r="O59" s="9"/>
      <c r="P59" s="9"/>
      <c r="Q59" s="9"/>
      <c r="R59" s="9"/>
      <c r="S59" s="9"/>
    </row>
    <row r="60" spans="1:19" s="4" customFormat="1" ht="15" customHeight="1" x14ac:dyDescent="0.35">
      <c r="A60" s="11" t="s">
        <v>49</v>
      </c>
      <c r="B60" s="117"/>
      <c r="C60" s="12">
        <f t="shared" ref="C60:S60" si="5">C53+C57-C58</f>
        <v>289.41269497879819</v>
      </c>
      <c r="D60" s="12">
        <f t="shared" si="5"/>
        <v>363.32779389928987</v>
      </c>
      <c r="E60" s="12">
        <f t="shared" si="5"/>
        <v>417.32202160285919</v>
      </c>
      <c r="F60" s="12">
        <f t="shared" si="5"/>
        <v>484.38796560763478</v>
      </c>
      <c r="G60" s="12">
        <f t="shared" si="5"/>
        <v>546.98503821643931</v>
      </c>
      <c r="H60" s="12">
        <f t="shared" si="5"/>
        <v>621.09945676664518</v>
      </c>
      <c r="I60" s="12">
        <f t="shared" si="5"/>
        <v>681.10286580196316</v>
      </c>
      <c r="J60" s="12">
        <f t="shared" si="5"/>
        <v>733.94921233278137</v>
      </c>
      <c r="K60" s="12">
        <f t="shared" si="5"/>
        <v>777.11457942884488</v>
      </c>
      <c r="L60" s="12">
        <f t="shared" si="5"/>
        <v>846.64696457063508</v>
      </c>
      <c r="M60" s="12">
        <f t="shared" si="5"/>
        <v>946.50988982205445</v>
      </c>
      <c r="N60" s="12">
        <f t="shared" si="5"/>
        <v>1039.5498515860509</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119"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12086.006639915928</v>
      </c>
      <c r="D63" s="9">
        <v>12785.037630072889</v>
      </c>
      <c r="E63" s="9">
        <v>13428.424719180843</v>
      </c>
      <c r="F63" s="9">
        <v>13482.727979653495</v>
      </c>
      <c r="G63" s="9">
        <v>13511.360403494202</v>
      </c>
      <c r="H63" s="9">
        <v>12070.683872388845</v>
      </c>
      <c r="I63" s="9">
        <v>12136.409861886346</v>
      </c>
      <c r="J63" s="9">
        <v>11112.434290947884</v>
      </c>
      <c r="K63" s="9">
        <v>10827.18579836873</v>
      </c>
      <c r="L63" s="9">
        <v>10944.802275815646</v>
      </c>
      <c r="M63" s="9">
        <v>10968.629395844013</v>
      </c>
      <c r="N63" s="9">
        <v>11438.66677878056</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119"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12090.085233390322</v>
      </c>
      <c r="D66" s="9">
        <v>12792.252419432349</v>
      </c>
      <c r="E66" s="9">
        <v>13439.781296022513</v>
      </c>
      <c r="F66" s="9">
        <v>13498.981782358205</v>
      </c>
      <c r="G66" s="9">
        <v>13533.023729834513</v>
      </c>
      <c r="H66" s="9">
        <v>12094.211246870584</v>
      </c>
      <c r="I66" s="9">
        <v>12161.956262068699</v>
      </c>
      <c r="J66" s="9">
        <v>11140.097904820501</v>
      </c>
      <c r="K66" s="9">
        <v>10857.590286694796</v>
      </c>
      <c r="L66" s="9">
        <v>10978.030781984351</v>
      </c>
      <c r="M66" s="9">
        <v>11006.37524622053</v>
      </c>
      <c r="N66" s="9">
        <v>11483.817194646508</v>
      </c>
      <c r="O66" s="9">
        <v>0</v>
      </c>
      <c r="P66" s="9">
        <v>0</v>
      </c>
      <c r="Q66" s="9">
        <v>0</v>
      </c>
      <c r="R66" s="9">
        <v>0</v>
      </c>
      <c r="S66" s="9">
        <v>0</v>
      </c>
    </row>
    <row r="67" spans="1:27" s="4" customFormat="1" ht="15" customHeight="1" x14ac:dyDescent="0.35">
      <c r="A67" s="11" t="s">
        <v>54</v>
      </c>
      <c r="C67" s="9">
        <v>12090.085233390322</v>
      </c>
      <c r="D67" s="9">
        <v>12721.158990119791</v>
      </c>
      <c r="E67" s="9">
        <v>13377.070800466376</v>
      </c>
      <c r="F67" s="9">
        <v>13285.139965708287</v>
      </c>
      <c r="G67" s="9">
        <v>13393.975802987758</v>
      </c>
      <c r="H67" s="9">
        <v>12094.211246870584</v>
      </c>
      <c r="I67" s="9">
        <v>12144.625204922957</v>
      </c>
      <c r="J67" s="9">
        <v>11127.027867060964</v>
      </c>
      <c r="K67" s="9">
        <v>10857.590286694796</v>
      </c>
      <c r="L67" s="9">
        <v>10978.030781984351</v>
      </c>
      <c r="M67" s="9">
        <v>10936.588869569661</v>
      </c>
      <c r="N67" s="9">
        <v>11346.632173228658</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24">
        <f t="shared" ref="C69:S69" si="6">IF(C67&gt;0,(C53+C57-C58)/C67,"")</f>
        <v>2.3938019409449653E-2</v>
      </c>
      <c r="D69" s="124">
        <f t="shared" si="6"/>
        <v>2.8560903466537724E-2</v>
      </c>
      <c r="E69" s="124">
        <f t="shared" si="6"/>
        <v>3.1196816390349803E-2</v>
      </c>
      <c r="F69" s="124">
        <f t="shared" si="6"/>
        <v>3.6460885384568098E-2</v>
      </c>
      <c r="G69" s="124">
        <f t="shared" si="6"/>
        <v>4.0838138448363093E-2</v>
      </c>
      <c r="H69" s="124">
        <f t="shared" si="6"/>
        <v>5.1355102378202358E-2</v>
      </c>
      <c r="I69" s="124">
        <f t="shared" si="6"/>
        <v>5.608265832080768E-2</v>
      </c>
      <c r="J69" s="124">
        <f t="shared" si="6"/>
        <v>6.5960939534039559E-2</v>
      </c>
      <c r="K69" s="124">
        <f t="shared" si="6"/>
        <v>7.1573393258460252E-2</v>
      </c>
      <c r="L69" s="124">
        <f t="shared" si="6"/>
        <v>7.7121933922797592E-2</v>
      </c>
      <c r="M69" s="124">
        <f t="shared" si="6"/>
        <v>8.6545256579558902E-2</v>
      </c>
      <c r="N69" s="124">
        <f t="shared" si="6"/>
        <v>9.1617480474847315E-2</v>
      </c>
      <c r="O69" s="124" t="str">
        <f t="shared" si="6"/>
        <v/>
      </c>
      <c r="P69" s="124" t="str">
        <f t="shared" si="6"/>
        <v/>
      </c>
      <c r="Q69" s="124" t="str">
        <f t="shared" si="6"/>
        <v/>
      </c>
      <c r="R69" s="124" t="str">
        <f t="shared" si="6"/>
        <v/>
      </c>
      <c r="S69" s="124"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112" t="s">
        <v>106</v>
      </c>
      <c r="E72" s="33"/>
      <c r="F72" s="3"/>
      <c r="G72" s="3"/>
      <c r="H72" s="3"/>
      <c r="I72" s="34"/>
      <c r="J72" s="192" t="s">
        <v>59</v>
      </c>
      <c r="K72" s="192"/>
      <c r="L72" s="192" t="s">
        <v>60</v>
      </c>
      <c r="M72" s="192"/>
      <c r="N72" s="192" t="s">
        <v>61</v>
      </c>
      <c r="O72" s="192"/>
      <c r="P72" s="192" t="s">
        <v>62</v>
      </c>
      <c r="Q72" s="192"/>
      <c r="R72" s="35"/>
      <c r="S72" s="112" t="s">
        <v>63</v>
      </c>
    </row>
    <row r="73" spans="1:27" s="4" customFormat="1" ht="22.5" customHeight="1" x14ac:dyDescent="0.35">
      <c r="D73" s="123">
        <v>3.1E-2</v>
      </c>
      <c r="J73" s="191">
        <v>5.6800000000000003E-2</v>
      </c>
      <c r="K73" s="191"/>
      <c r="L73" s="191">
        <v>6.9699999999999998E-2</v>
      </c>
      <c r="M73" s="191"/>
      <c r="N73" s="191">
        <v>8.9050000000000004E-2</v>
      </c>
      <c r="O73" s="191"/>
      <c r="P73" s="191">
        <v>0.11485000000000001</v>
      </c>
      <c r="Q73" s="191"/>
      <c r="R73" s="122"/>
      <c r="S73" s="123">
        <v>0.16</v>
      </c>
    </row>
    <row r="74" spans="1:27" s="120"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120" customFormat="1" ht="15" customHeight="1" x14ac:dyDescent="0.35"/>
    <row r="79" spans="1:27" s="120" customFormat="1" ht="15" customHeight="1" x14ac:dyDescent="0.35"/>
    <row r="80" spans="1:27" s="120" customFormat="1" ht="15" customHeight="1" x14ac:dyDescent="0.35"/>
    <row r="81" spans="1:20" s="120" customFormat="1" ht="15" customHeight="1" x14ac:dyDescent="0.35"/>
    <row r="82" spans="1:20" s="120" customFormat="1" ht="15" customHeight="1" x14ac:dyDescent="0.35"/>
    <row r="83" spans="1:20" s="120" customFormat="1" ht="15" customHeight="1" x14ac:dyDescent="0.35"/>
    <row r="84" spans="1:20" s="120" customFormat="1" ht="15" customHeight="1" x14ac:dyDescent="0.35">
      <c r="T84" s="121"/>
    </row>
    <row r="85" spans="1:20" s="120" customFormat="1" ht="15" customHeight="1" x14ac:dyDescent="0.35"/>
    <row r="86" spans="1:20" s="120" customFormat="1" ht="15" customHeight="1" x14ac:dyDescent="0.35"/>
    <row r="87" spans="1:20" s="120" customFormat="1" ht="15" customHeight="1" x14ac:dyDescent="0.35"/>
    <row r="88" spans="1:20" s="120" customFormat="1" ht="15" customHeight="1" x14ac:dyDescent="0.35"/>
    <row r="89" spans="1:20" s="120"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120" customFormat="1" ht="15" customHeight="1" x14ac:dyDescent="0.35">
      <c r="A95" s="114"/>
    </row>
    <row r="103" s="120" customFormat="1" ht="11.5" x14ac:dyDescent="0.35"/>
    <row r="104" s="120" customFormat="1" ht="11.5" x14ac:dyDescent="0.35"/>
    <row r="105" s="120" customFormat="1" ht="11.5" x14ac:dyDescent="0.35"/>
    <row r="106" s="120"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1F497D"/>
    <pageSetUpPr fitToPage="1"/>
  </sheetPr>
  <dimension ref="A1:AA209"/>
  <sheetViews>
    <sheetView zoomScalePageLayoutView="25"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9.1796875" defaultRowHeight="13" x14ac:dyDescent="0.35"/>
  <cols>
    <col min="1" max="1" width="11.453125" style="1" customWidth="1"/>
    <col min="2" max="2" width="26.36328125" style="1" customWidth="1"/>
    <col min="3" max="19" width="11.453125" style="1" customWidth="1"/>
    <col min="20" max="26" width="9.1796875" style="1"/>
    <col min="27" max="27" width="11.36328125" style="1" bestFit="1" customWidth="1"/>
    <col min="28" max="16384" width="9.1796875" style="1"/>
  </cols>
  <sheetData>
    <row r="1" spans="1:27" ht="12.75" customHeight="1" x14ac:dyDescent="0.35">
      <c r="A1" s="90" t="s">
        <v>79</v>
      </c>
      <c r="H1" s="190" t="s">
        <v>81</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3724.267521428334</v>
      </c>
      <c r="D7" s="9">
        <v>3764.7686431129041</v>
      </c>
      <c r="E7" s="9">
        <v>3644.7708816605409</v>
      </c>
      <c r="F7" s="9">
        <v>3584.7168423557005</v>
      </c>
      <c r="G7" s="9">
        <v>3606.6554290425411</v>
      </c>
      <c r="H7" s="9">
        <v>3635.2851860472592</v>
      </c>
      <c r="I7" s="9">
        <v>3730.8779622901002</v>
      </c>
      <c r="J7" s="9">
        <v>3784.308107936406</v>
      </c>
      <c r="K7" s="9">
        <v>3795.3666170360434</v>
      </c>
      <c r="L7" s="9">
        <v>3867.951854787615</v>
      </c>
      <c r="M7" s="9">
        <v>3935.0802065527259</v>
      </c>
      <c r="N7" s="9">
        <v>3949.5201542497298</v>
      </c>
      <c r="O7" s="9">
        <v>0</v>
      </c>
      <c r="P7" s="9">
        <v>0</v>
      </c>
      <c r="Q7" s="9">
        <v>0</v>
      </c>
      <c r="R7" s="9">
        <v>0</v>
      </c>
      <c r="S7" s="9">
        <v>0</v>
      </c>
    </row>
    <row r="8" spans="1:27" s="4" customFormat="1" ht="15" customHeight="1" x14ac:dyDescent="0.35">
      <c r="A8" s="4" t="s">
        <v>3</v>
      </c>
      <c r="C8" s="9">
        <v>165.14313333434825</v>
      </c>
      <c r="D8" s="9">
        <v>219.96079229591055</v>
      </c>
      <c r="E8" s="9">
        <v>267.46548737563432</v>
      </c>
      <c r="F8" s="9">
        <v>344.09765687155016</v>
      </c>
      <c r="G8" s="9">
        <v>449.3925688535752</v>
      </c>
      <c r="H8" s="9">
        <v>587.31130566154229</v>
      </c>
      <c r="I8" s="9">
        <v>755.54559037199601</v>
      </c>
      <c r="J8" s="9">
        <v>882.73752770489102</v>
      </c>
      <c r="K8" s="9">
        <v>1066.4098631037423</v>
      </c>
      <c r="L8" s="9">
        <v>1214.0655735345729</v>
      </c>
      <c r="M8" s="9">
        <v>1280.0508316837916</v>
      </c>
      <c r="N8" s="9">
        <v>1315.4137290479919</v>
      </c>
      <c r="O8" s="9">
        <v>0</v>
      </c>
      <c r="P8" s="9">
        <v>0</v>
      </c>
      <c r="Q8" s="9">
        <v>0</v>
      </c>
      <c r="R8" s="9">
        <v>0</v>
      </c>
      <c r="S8" s="9">
        <v>0</v>
      </c>
    </row>
    <row r="9" spans="1:27" s="4" customFormat="1" ht="15" customHeight="1" x14ac:dyDescent="0.35">
      <c r="A9" s="4" t="s">
        <v>4</v>
      </c>
      <c r="C9" s="9">
        <v>2.4935511607910574</v>
      </c>
      <c r="D9" s="9">
        <v>2.6655202063628547</v>
      </c>
      <c r="E9" s="9">
        <v>3.0094582975064488</v>
      </c>
      <c r="F9" s="9">
        <v>3.349355116079106</v>
      </c>
      <c r="G9" s="9">
        <v>16.59200343938091</v>
      </c>
      <c r="H9" s="9">
        <v>58.166895958727423</v>
      </c>
      <c r="I9" s="9">
        <v>163.85735167669819</v>
      </c>
      <c r="J9" s="9">
        <v>928.26509028374892</v>
      </c>
      <c r="K9" s="9">
        <v>1621.8170249355114</v>
      </c>
      <c r="L9" s="9">
        <v>1856.2873602751504</v>
      </c>
      <c r="M9" s="9">
        <v>1918.0021496130696</v>
      </c>
      <c r="N9" s="9">
        <v>1972.673430782459</v>
      </c>
      <c r="O9" s="9">
        <v>0</v>
      </c>
      <c r="P9" s="9">
        <v>0</v>
      </c>
      <c r="Q9" s="9">
        <v>0</v>
      </c>
      <c r="R9" s="9">
        <v>0</v>
      </c>
      <c r="S9" s="9">
        <v>0</v>
      </c>
    </row>
    <row r="10" spans="1:27" s="4" customFormat="1" ht="15" customHeight="1" x14ac:dyDescent="0.35">
      <c r="A10" s="4" t="s">
        <v>5</v>
      </c>
      <c r="C10" s="9">
        <v>164.45975924333618</v>
      </c>
      <c r="D10" s="9">
        <v>186.31616509028373</v>
      </c>
      <c r="E10" s="9">
        <v>198.81840068787619</v>
      </c>
      <c r="F10" s="9">
        <v>197.55296646603611</v>
      </c>
      <c r="G10" s="9">
        <v>236.12278589853827</v>
      </c>
      <c r="H10" s="9">
        <v>243.1357695614789</v>
      </c>
      <c r="I10" s="9">
        <v>194.40197764402407</v>
      </c>
      <c r="J10" s="9">
        <v>216.86552020636287</v>
      </c>
      <c r="K10" s="9">
        <v>222.04187446259675</v>
      </c>
      <c r="L10" s="9">
        <v>316.32072226999139</v>
      </c>
      <c r="M10" s="9">
        <v>328.68211521926054</v>
      </c>
      <c r="N10" s="9">
        <v>339.35021496130696</v>
      </c>
      <c r="O10" s="9">
        <v>0</v>
      </c>
      <c r="P10" s="9">
        <v>0</v>
      </c>
      <c r="Q10" s="9">
        <v>0</v>
      </c>
      <c r="R10" s="9">
        <v>0</v>
      </c>
      <c r="S10" s="9">
        <v>0</v>
      </c>
    </row>
    <row r="11" spans="1:27" s="4" customFormat="1" ht="15" customHeight="1" x14ac:dyDescent="0.35">
      <c r="A11" s="4" t="s">
        <v>6</v>
      </c>
      <c r="C11" s="9">
        <v>665.98865004299194</v>
      </c>
      <c r="D11" s="9">
        <v>673.42691315563195</v>
      </c>
      <c r="E11" s="9">
        <v>715.55803955288036</v>
      </c>
      <c r="F11" s="9">
        <v>733.34316423043879</v>
      </c>
      <c r="G11" s="9">
        <v>751.54849527085116</v>
      </c>
      <c r="H11" s="9">
        <v>865.93912295786799</v>
      </c>
      <c r="I11" s="10">
        <v>1079.5466036113503</v>
      </c>
      <c r="J11" s="9">
        <v>1200.7319862424763</v>
      </c>
      <c r="K11" s="9">
        <v>1319.9849527085125</v>
      </c>
      <c r="L11" s="9">
        <v>1628.5874462596732</v>
      </c>
      <c r="M11" s="9">
        <v>1786.2919174548574</v>
      </c>
      <c r="N11" s="9">
        <v>1857.6602061413405</v>
      </c>
      <c r="O11" s="9">
        <v>0</v>
      </c>
      <c r="P11" s="9">
        <v>0</v>
      </c>
      <c r="Q11" s="9">
        <v>0</v>
      </c>
      <c r="R11" s="9">
        <v>0</v>
      </c>
      <c r="S11" s="9">
        <v>0</v>
      </c>
    </row>
    <row r="12" spans="1:27" s="4" customFormat="1" ht="15" customHeight="1" x14ac:dyDescent="0.35">
      <c r="A12" s="11" t="s">
        <v>7</v>
      </c>
      <c r="B12" s="11"/>
      <c r="C12" s="12">
        <f>SUM(C7:C11)</f>
        <v>4722.3526152098011</v>
      </c>
      <c r="D12" s="12">
        <f t="shared" ref="D12:S12" si="0">SUM(D7:D11)</f>
        <v>4847.1380338610934</v>
      </c>
      <c r="E12" s="12">
        <f t="shared" si="0"/>
        <v>4829.6222675744384</v>
      </c>
      <c r="F12" s="12">
        <f t="shared" si="0"/>
        <v>4863.0599850398039</v>
      </c>
      <c r="G12" s="12">
        <f t="shared" si="0"/>
        <v>5060.3112825048865</v>
      </c>
      <c r="H12" s="12">
        <f t="shared" si="0"/>
        <v>5389.8382801868756</v>
      </c>
      <c r="I12" s="12">
        <f t="shared" si="0"/>
        <v>5924.2294855941682</v>
      </c>
      <c r="J12" s="12">
        <f t="shared" si="0"/>
        <v>7012.9082323738849</v>
      </c>
      <c r="K12" s="12">
        <f t="shared" si="0"/>
        <v>8025.6203322464071</v>
      </c>
      <c r="L12" s="12">
        <f t="shared" si="0"/>
        <v>8883.2129571270034</v>
      </c>
      <c r="M12" s="12">
        <f t="shared" si="0"/>
        <v>9248.1072205237051</v>
      </c>
      <c r="N12" s="12">
        <f t="shared" si="0"/>
        <v>9434.6177351828283</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29356.147893379188</v>
      </c>
      <c r="D15" s="12">
        <v>29750.214961306963</v>
      </c>
      <c r="E15" s="12">
        <v>30324.677558039555</v>
      </c>
      <c r="F15" s="12">
        <v>30481.943250214961</v>
      </c>
      <c r="G15" s="12">
        <v>30400.859845227857</v>
      </c>
      <c r="H15" s="12">
        <v>28658.12553740327</v>
      </c>
      <c r="I15" s="12">
        <v>29486.930352536543</v>
      </c>
      <c r="J15" s="12">
        <v>29783.319002579534</v>
      </c>
      <c r="K15" s="12">
        <v>29269.217540842648</v>
      </c>
      <c r="L15" s="12">
        <v>28378.933791917454</v>
      </c>
      <c r="M15" s="12">
        <v>27672.570937231296</v>
      </c>
      <c r="N15" s="12">
        <v>28197.764402407563</v>
      </c>
      <c r="O15" s="12">
        <v>0</v>
      </c>
      <c r="P15" s="12">
        <v>0</v>
      </c>
      <c r="Q15" s="12">
        <v>0</v>
      </c>
      <c r="R15" s="12">
        <v>0</v>
      </c>
      <c r="S15" s="12">
        <v>0</v>
      </c>
    </row>
    <row r="16" spans="1:27" s="7" customFormat="1" ht="27" customHeight="1" thickBot="1" x14ac:dyDescent="0.4">
      <c r="A16" s="13" t="s">
        <v>11</v>
      </c>
      <c r="B16" s="14"/>
      <c r="C16" s="124">
        <f t="shared" ref="C16:S16" si="1">IF(C15&gt;0,C12/C15,"")</f>
        <v>0.16086417851419985</v>
      </c>
      <c r="D16" s="124">
        <f t="shared" si="1"/>
        <v>0.16292783229180918</v>
      </c>
      <c r="E16" s="124">
        <f t="shared" si="1"/>
        <v>0.15926376326115391</v>
      </c>
      <c r="F16" s="124">
        <f t="shared" si="1"/>
        <v>0.15953904070750177</v>
      </c>
      <c r="G16" s="124">
        <f t="shared" si="1"/>
        <v>0.16645289995964452</v>
      </c>
      <c r="H16" s="124">
        <f t="shared" si="1"/>
        <v>0.18807365028645387</v>
      </c>
      <c r="I16" s="124">
        <f t="shared" si="1"/>
        <v>0.20091034959441109</v>
      </c>
      <c r="J16" s="124">
        <f t="shared" si="1"/>
        <v>0.23546429569405938</v>
      </c>
      <c r="K16" s="124">
        <f t="shared" si="1"/>
        <v>0.27420003015274841</v>
      </c>
      <c r="L16" s="124">
        <f t="shared" si="1"/>
        <v>0.31302137783826867</v>
      </c>
      <c r="M16" s="124">
        <f t="shared" si="1"/>
        <v>0.33419761544747167</v>
      </c>
      <c r="N16" s="124">
        <f t="shared" si="1"/>
        <v>0.33458743751959596</v>
      </c>
      <c r="O16" s="124" t="str">
        <f t="shared" si="1"/>
        <v/>
      </c>
      <c r="P16" s="124" t="str">
        <f t="shared" si="1"/>
        <v/>
      </c>
      <c r="Q16" s="124" t="str">
        <f t="shared" si="1"/>
        <v/>
      </c>
      <c r="R16" s="124" t="str">
        <f t="shared" si="1"/>
        <v/>
      </c>
      <c r="S16" s="124"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v>
      </c>
      <c r="I19" s="9">
        <v>0.89113499570077381</v>
      </c>
      <c r="J19" s="9">
        <v>0.9475494411006018</v>
      </c>
      <c r="K19" s="9">
        <v>1.0192356514247856</v>
      </c>
      <c r="L19" s="9">
        <v>1.3362548164925121</v>
      </c>
      <c r="M19" s="9">
        <v>1.6032331943582883</v>
      </c>
      <c r="N19" s="9">
        <v>1.9109645594597651</v>
      </c>
      <c r="O19" s="9">
        <v>0</v>
      </c>
      <c r="P19" s="9">
        <v>0</v>
      </c>
      <c r="Q19" s="9">
        <v>0</v>
      </c>
      <c r="R19" s="9">
        <v>0</v>
      </c>
      <c r="S19" s="9">
        <v>0</v>
      </c>
    </row>
    <row r="20" spans="1:19" s="4" customFormat="1" ht="15" customHeight="1" x14ac:dyDescent="0.35">
      <c r="A20" s="4" t="s">
        <v>14</v>
      </c>
      <c r="C20" s="9">
        <v>0</v>
      </c>
      <c r="D20" s="9">
        <v>0</v>
      </c>
      <c r="E20" s="9">
        <v>0</v>
      </c>
      <c r="F20" s="9">
        <v>0</v>
      </c>
      <c r="G20" s="9">
        <v>0</v>
      </c>
      <c r="H20" s="9">
        <v>0</v>
      </c>
      <c r="I20" s="9">
        <v>4.3539208942390371</v>
      </c>
      <c r="J20" s="9">
        <v>4.0395528804815131</v>
      </c>
      <c r="K20" s="9">
        <v>4.0538511929432284</v>
      </c>
      <c r="L20" s="9">
        <v>4.3387236873767909</v>
      </c>
      <c r="M20" s="9">
        <v>4.2437143550828127</v>
      </c>
      <c r="N20" s="9">
        <v>4.1939365583390309</v>
      </c>
      <c r="O20" s="9">
        <v>0</v>
      </c>
      <c r="P20" s="9">
        <v>0</v>
      </c>
      <c r="Q20" s="9">
        <v>0</v>
      </c>
      <c r="R20" s="9">
        <v>0</v>
      </c>
      <c r="S20" s="9">
        <v>0</v>
      </c>
    </row>
    <row r="21" spans="1:19" s="4" customFormat="1" ht="15" customHeight="1" x14ac:dyDescent="0.35">
      <c r="A21" s="4" t="s">
        <v>15</v>
      </c>
      <c r="C21" s="9">
        <v>61.814446584691218</v>
      </c>
      <c r="D21" s="9">
        <v>63.308284183963245</v>
      </c>
      <c r="E21" s="9">
        <v>60.528086429762546</v>
      </c>
      <c r="F21" s="9">
        <v>61.752870571134558</v>
      </c>
      <c r="G21" s="9">
        <v>62.240223905584216</v>
      </c>
      <c r="H21" s="9">
        <v>61.689862424763533</v>
      </c>
      <c r="I21" s="9">
        <v>66.922777300085983</v>
      </c>
      <c r="J21" s="9">
        <v>76.751504729148749</v>
      </c>
      <c r="K21" s="9">
        <v>82.834490653929606</v>
      </c>
      <c r="L21" s="9">
        <v>101.89955290010325</v>
      </c>
      <c r="M21" s="9">
        <v>117.1774849405984</v>
      </c>
      <c r="N21" s="9">
        <v>137.42795831833186</v>
      </c>
      <c r="O21" s="9">
        <v>0</v>
      </c>
      <c r="P21" s="9">
        <v>0</v>
      </c>
      <c r="Q21" s="9">
        <v>0</v>
      </c>
      <c r="R21" s="9">
        <v>0</v>
      </c>
      <c r="S21" s="9">
        <v>0</v>
      </c>
    </row>
    <row r="22" spans="1:19" s="4" customFormat="1" ht="15" customHeight="1" x14ac:dyDescent="0.35">
      <c r="A22" s="4" t="s">
        <v>16</v>
      </c>
      <c r="C22" s="9">
        <v>322.45038574548931</v>
      </c>
      <c r="D22" s="9">
        <v>330.24287660709439</v>
      </c>
      <c r="E22" s="9">
        <v>315.74018528132945</v>
      </c>
      <c r="F22" s="9">
        <v>317.26690586910621</v>
      </c>
      <c r="G22" s="9">
        <v>328.55943215632459</v>
      </c>
      <c r="H22" s="9">
        <v>321.71512467755804</v>
      </c>
      <c r="I22" s="9">
        <v>326.97232158211523</v>
      </c>
      <c r="J22" s="9">
        <v>327.20378331900258</v>
      </c>
      <c r="K22" s="9">
        <v>329.46129610445388</v>
      </c>
      <c r="L22" s="9">
        <v>330.86055028132409</v>
      </c>
      <c r="M22" s="9">
        <v>310.16559330531732</v>
      </c>
      <c r="N22" s="9">
        <v>301.60901502646607</v>
      </c>
      <c r="O22" s="9">
        <v>0</v>
      </c>
      <c r="P22" s="9">
        <v>0</v>
      </c>
      <c r="Q22" s="9">
        <v>0</v>
      </c>
      <c r="R22" s="9">
        <v>0</v>
      </c>
      <c r="S22" s="9">
        <v>0</v>
      </c>
    </row>
    <row r="23" spans="1:19" s="4" customFormat="1" ht="15" customHeight="1" x14ac:dyDescent="0.35">
      <c r="A23" s="126" t="s">
        <v>17</v>
      </c>
      <c r="C23" s="9">
        <v>70.998781454289585</v>
      </c>
      <c r="D23" s="9">
        <v>73.875802015850496</v>
      </c>
      <c r="E23" s="9">
        <v>80.819380486540808</v>
      </c>
      <c r="F23" s="9">
        <v>83.999594361280131</v>
      </c>
      <c r="G23" s="9">
        <v>86.19141237882225</v>
      </c>
      <c r="H23" s="9">
        <v>84.06091143594152</v>
      </c>
      <c r="I23" s="9">
        <v>88.003233018056733</v>
      </c>
      <c r="J23" s="9">
        <v>98.626827171109213</v>
      </c>
      <c r="K23" s="9">
        <v>102.00994104514169</v>
      </c>
      <c r="L23" s="9">
        <v>114.91791421835605</v>
      </c>
      <c r="M23" s="9">
        <v>127.90500116755464</v>
      </c>
      <c r="N23" s="9">
        <v>152.85024976298598</v>
      </c>
      <c r="O23" s="9">
        <v>0</v>
      </c>
      <c r="P23" s="9">
        <v>0</v>
      </c>
      <c r="Q23" s="9">
        <v>0</v>
      </c>
      <c r="R23" s="9">
        <v>0</v>
      </c>
      <c r="S23" s="9">
        <v>0</v>
      </c>
    </row>
    <row r="24" spans="1:19" s="4" customFormat="1" ht="15" customHeight="1" x14ac:dyDescent="0.35">
      <c r="A24" s="126" t="s">
        <v>18</v>
      </c>
      <c r="C24" s="9">
        <v>370.35977400572773</v>
      </c>
      <c r="D24" s="9">
        <v>385.36753418363355</v>
      </c>
      <c r="E24" s="9">
        <v>421.58818615146436</v>
      </c>
      <c r="F24" s="9">
        <v>431.56360426296754</v>
      </c>
      <c r="G24" s="9">
        <v>454.99517403562317</v>
      </c>
      <c r="H24" s="9">
        <v>438.38104901117799</v>
      </c>
      <c r="I24" s="9">
        <v>429.96753224419598</v>
      </c>
      <c r="J24" s="9">
        <v>420.4617368873603</v>
      </c>
      <c r="K24" s="9">
        <v>405.72866600558928</v>
      </c>
      <c r="L24" s="9">
        <v>373.13023711440405</v>
      </c>
      <c r="M24" s="9">
        <v>338.56103494594504</v>
      </c>
      <c r="N24" s="9">
        <v>335.45585513813171</v>
      </c>
      <c r="O24" s="9">
        <v>0</v>
      </c>
      <c r="P24" s="9">
        <v>0</v>
      </c>
      <c r="Q24" s="9">
        <v>0</v>
      </c>
      <c r="R24" s="9">
        <v>0</v>
      </c>
      <c r="S24" s="9">
        <v>0</v>
      </c>
    </row>
    <row r="25" spans="1:19" s="4" customFormat="1" ht="15" customHeight="1" x14ac:dyDescent="0.35">
      <c r="A25" s="4" t="s">
        <v>19</v>
      </c>
      <c r="C25" s="9">
        <v>252.7467278112162</v>
      </c>
      <c r="D25" s="9">
        <v>176.745963504347</v>
      </c>
      <c r="E25" s="9">
        <v>159.07136715391229</v>
      </c>
      <c r="F25" s="9">
        <v>139.62931116843413</v>
      </c>
      <c r="G25" s="9">
        <v>728.62291009840453</v>
      </c>
      <c r="H25" s="9">
        <v>1144.117416642782</v>
      </c>
      <c r="I25" s="10">
        <v>1419.5908468520108</v>
      </c>
      <c r="J25" s="9">
        <v>1400.5025658147488</v>
      </c>
      <c r="K25" s="9">
        <v>1365.665168183084</v>
      </c>
      <c r="L25" s="9">
        <v>1250.1820042832337</v>
      </c>
      <c r="M25" s="9">
        <v>1063.4652939449109</v>
      </c>
      <c r="N25" s="9">
        <v>1163.9725504937705</v>
      </c>
      <c r="O25" s="9">
        <v>0</v>
      </c>
      <c r="P25" s="9">
        <v>0</v>
      </c>
      <c r="Q25" s="9">
        <v>0</v>
      </c>
      <c r="R25" s="9">
        <v>0</v>
      </c>
      <c r="S25" s="9">
        <v>0</v>
      </c>
    </row>
    <row r="26" spans="1:19" s="22" customFormat="1" ht="15" customHeight="1" x14ac:dyDescent="0.35">
      <c r="A26" s="115"/>
      <c r="B26" s="113" t="s">
        <v>20</v>
      </c>
      <c r="C26" s="118" t="s">
        <v>21</v>
      </c>
      <c r="D26" s="118" t="s">
        <v>21</v>
      </c>
      <c r="E26" s="118" t="s">
        <v>21</v>
      </c>
      <c r="F26" s="118" t="s">
        <v>21</v>
      </c>
      <c r="G26" s="118" t="s">
        <v>21</v>
      </c>
      <c r="H26" s="118" t="s">
        <v>21</v>
      </c>
      <c r="I26" s="127" t="s">
        <v>21</v>
      </c>
      <c r="J26" s="21">
        <v>62.846107523340834</v>
      </c>
      <c r="K26" s="21">
        <v>339.58893872129011</v>
      </c>
      <c r="L26" s="21">
        <v>114.57593841476526</v>
      </c>
      <c r="M26" s="21">
        <v>185.79969896625465</v>
      </c>
      <c r="N26" s="21">
        <v>451.27902010095647</v>
      </c>
      <c r="O26" s="21">
        <v>0</v>
      </c>
      <c r="P26" s="21">
        <v>0</v>
      </c>
      <c r="Q26" s="21">
        <v>0</v>
      </c>
      <c r="R26" s="21">
        <v>0</v>
      </c>
      <c r="S26" s="21">
        <v>0</v>
      </c>
    </row>
    <row r="27" spans="1:19" s="22" customFormat="1" ht="15" customHeight="1" x14ac:dyDescent="0.35">
      <c r="B27" s="128" t="s">
        <v>22</v>
      </c>
      <c r="C27" s="118" t="s">
        <v>21</v>
      </c>
      <c r="D27" s="118" t="s">
        <v>21</v>
      </c>
      <c r="E27" s="118" t="s">
        <v>21</v>
      </c>
      <c r="F27" s="118" t="s">
        <v>21</v>
      </c>
      <c r="G27" s="118" t="s">
        <v>21</v>
      </c>
      <c r="H27" s="118" t="s">
        <v>21</v>
      </c>
      <c r="I27" s="127" t="s">
        <v>21</v>
      </c>
      <c r="J27" s="21">
        <v>1337.6564582914079</v>
      </c>
      <c r="K27" s="21">
        <v>1026.0762294617939</v>
      </c>
      <c r="L27" s="21">
        <v>1135.6060658684685</v>
      </c>
      <c r="M27" s="21">
        <v>877.66559497865615</v>
      </c>
      <c r="N27" s="21">
        <v>712.69353039281418</v>
      </c>
      <c r="O27" s="21">
        <v>0</v>
      </c>
      <c r="P27" s="21">
        <v>0</v>
      </c>
      <c r="Q27" s="21">
        <v>0</v>
      </c>
      <c r="R27" s="21">
        <v>0</v>
      </c>
      <c r="S27" s="21">
        <v>0</v>
      </c>
    </row>
    <row r="28" spans="1:19" s="22" customFormat="1" ht="15" customHeight="1" x14ac:dyDescent="0.35">
      <c r="B28" s="128" t="s">
        <v>23</v>
      </c>
      <c r="C28" s="118" t="s">
        <v>21</v>
      </c>
      <c r="D28" s="118" t="s">
        <v>21</v>
      </c>
      <c r="E28" s="118" t="s">
        <v>21</v>
      </c>
      <c r="F28" s="118" t="s">
        <v>21</v>
      </c>
      <c r="G28" s="118" t="s">
        <v>21</v>
      </c>
      <c r="H28" s="118" t="s">
        <v>21</v>
      </c>
      <c r="I28" s="127" t="s">
        <v>21</v>
      </c>
      <c r="J28" s="21">
        <v>0</v>
      </c>
      <c r="K28" s="21">
        <v>0</v>
      </c>
      <c r="L28" s="21">
        <v>0</v>
      </c>
      <c r="M28" s="21">
        <v>0</v>
      </c>
      <c r="N28" s="21">
        <v>0</v>
      </c>
      <c r="O28" s="21">
        <v>0</v>
      </c>
      <c r="P28" s="21">
        <v>0</v>
      </c>
      <c r="Q28" s="21">
        <v>0</v>
      </c>
      <c r="R28" s="21">
        <v>0</v>
      </c>
      <c r="S28" s="21">
        <v>0</v>
      </c>
    </row>
    <row r="29" spans="1:19" s="22" customFormat="1" ht="15" customHeight="1" x14ac:dyDescent="0.35">
      <c r="B29" s="128" t="s">
        <v>24</v>
      </c>
      <c r="C29" s="118" t="s">
        <v>21</v>
      </c>
      <c r="D29" s="118" t="s">
        <v>21</v>
      </c>
      <c r="E29" s="118" t="s">
        <v>21</v>
      </c>
      <c r="F29" s="118" t="s">
        <v>21</v>
      </c>
      <c r="G29" s="118" t="s">
        <v>21</v>
      </c>
      <c r="H29" s="118" t="s">
        <v>21</v>
      </c>
      <c r="I29" s="127"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2.3884589662657163E-2</v>
      </c>
      <c r="K30" s="9">
        <v>2.777679146618766</v>
      </c>
      <c r="L30" s="9">
        <v>2.1017294119915277</v>
      </c>
      <c r="M30" s="9">
        <v>1.7250600941363246</v>
      </c>
      <c r="N30" s="9">
        <v>3.0484320275068058</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478.28162572723386</v>
      </c>
      <c r="D32" s="12">
        <v>408.89247598010559</v>
      </c>
      <c r="E32" s="12">
        <v>391.21096371485947</v>
      </c>
      <c r="F32" s="12">
        <v>378.01108195755063</v>
      </c>
      <c r="G32" s="12">
        <v>970.41488224118734</v>
      </c>
      <c r="H32" s="12">
        <v>1420.4029841406325</v>
      </c>
      <c r="I32" s="24">
        <v>1717.3566980987864</v>
      </c>
      <c r="J32" s="12">
        <v>1758.5920095375736</v>
      </c>
      <c r="K32" s="12">
        <v>2019.4464528414637</v>
      </c>
      <c r="L32" s="12">
        <v>1741.1060132490757</v>
      </c>
      <c r="M32" s="12">
        <v>1678.1298724020075</v>
      </c>
      <c r="N32" s="12">
        <v>2121.2265389508416</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39424.459512620895</v>
      </c>
      <c r="D35" s="12">
        <v>39008.137165933927</v>
      </c>
      <c r="E35" s="12">
        <v>39324.440739561527</v>
      </c>
      <c r="F35" s="12">
        <v>39378.179129110744</v>
      </c>
      <c r="G35" s="12">
        <v>37644.004837625842</v>
      </c>
      <c r="H35" s="12">
        <v>36129.624981847715</v>
      </c>
      <c r="I35" s="12">
        <v>35453.709225088372</v>
      </c>
      <c r="J35" s="12">
        <v>35325.676656523341</v>
      </c>
      <c r="K35" s="12">
        <v>33449.494757342858</v>
      </c>
      <c r="L35" s="12">
        <v>32290.91851708067</v>
      </c>
      <c r="M35" s="12">
        <v>33617.207221469027</v>
      </c>
      <c r="N35" s="12">
        <v>33062.728937329113</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24">
        <f t="shared" ref="C37:S37" si="2">IF(C35&gt;0,C32/C35,"")</f>
        <v>1.2131596263840276E-2</v>
      </c>
      <c r="D37" s="124">
        <f t="shared" si="2"/>
        <v>1.0482235392086198E-2</v>
      </c>
      <c r="E37" s="124">
        <f t="shared" si="2"/>
        <v>9.9482905886895401E-3</v>
      </c>
      <c r="F37" s="124">
        <f t="shared" si="2"/>
        <v>9.5995063844407647E-3</v>
      </c>
      <c r="G37" s="124">
        <f t="shared" si="2"/>
        <v>2.5778736519320618E-2</v>
      </c>
      <c r="H37" s="124">
        <f t="shared" si="2"/>
        <v>3.931408047701223E-2</v>
      </c>
      <c r="I37" s="125">
        <f t="shared" si="2"/>
        <v>4.8439408333713088E-2</v>
      </c>
      <c r="J37" s="124">
        <f t="shared" si="2"/>
        <v>4.9782259704084876E-2</v>
      </c>
      <c r="K37" s="124">
        <f t="shared" si="2"/>
        <v>6.0373003164663742E-2</v>
      </c>
      <c r="L37" s="124">
        <f t="shared" si="2"/>
        <v>5.3919370931740346E-2</v>
      </c>
      <c r="M37" s="124">
        <f t="shared" si="2"/>
        <v>4.9918777052077666E-2</v>
      </c>
      <c r="N37" s="124">
        <f t="shared" si="2"/>
        <v>6.4157636321298755E-2</v>
      </c>
      <c r="O37" s="124" t="str">
        <f t="shared" si="2"/>
        <v/>
      </c>
      <c r="P37" s="124" t="str">
        <f t="shared" si="2"/>
        <v/>
      </c>
      <c r="Q37" s="124" t="str">
        <f t="shared" si="2"/>
        <v/>
      </c>
      <c r="R37" s="124" t="str">
        <f t="shared" si="2"/>
        <v/>
      </c>
      <c r="S37" s="124"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2703.3772809783127</v>
      </c>
      <c r="D40" s="9">
        <v>4366.6141205694084</v>
      </c>
      <c r="E40" s="9">
        <v>5169.1220024839977</v>
      </c>
      <c r="F40" s="9">
        <v>6968.792395146651</v>
      </c>
      <c r="G40" s="9">
        <v>8243.8377758670104</v>
      </c>
      <c r="H40" s="9">
        <v>8085.8125537403266</v>
      </c>
      <c r="I40" s="10">
        <v>7653.5396961880197</v>
      </c>
      <c r="J40" s="9">
        <v>5136.7010604757807</v>
      </c>
      <c r="K40" s="9">
        <v>7219.7668864048919</v>
      </c>
      <c r="L40" s="9">
        <v>7245.8154198910861</v>
      </c>
      <c r="M40" s="9">
        <v>6388.100697430018</v>
      </c>
      <c r="N40" s="9">
        <v>7198.113117416643</v>
      </c>
      <c r="O40" s="9">
        <v>0</v>
      </c>
      <c r="P40" s="9">
        <v>0</v>
      </c>
      <c r="Q40" s="9">
        <v>0</v>
      </c>
      <c r="R40" s="9">
        <v>0</v>
      </c>
      <c r="S40" s="9">
        <v>0</v>
      </c>
    </row>
    <row r="41" spans="1:19" s="4" customFormat="1" ht="15" customHeight="1" x14ac:dyDescent="0.35">
      <c r="A41" s="4" t="s">
        <v>33</v>
      </c>
      <c r="C41" s="9">
        <v>164.51705359701921</v>
      </c>
      <c r="D41" s="9">
        <v>190.45571797076525</v>
      </c>
      <c r="E41" s="9">
        <v>210.61431164612591</v>
      </c>
      <c r="F41" s="9">
        <v>163.84828508646223</v>
      </c>
      <c r="G41" s="9">
        <v>180.75857456768892</v>
      </c>
      <c r="H41" s="9">
        <v>163.87216967612494</v>
      </c>
      <c r="I41" s="10">
        <v>272.11713002770614</v>
      </c>
      <c r="J41" s="9">
        <v>694.38558326167959</v>
      </c>
      <c r="K41" s="9">
        <v>591.60730868443682</v>
      </c>
      <c r="L41" s="9">
        <v>838.00165825929116</v>
      </c>
      <c r="M41" s="9">
        <v>965.76739559568171</v>
      </c>
      <c r="N41" s="9">
        <v>904.57409555398669</v>
      </c>
      <c r="O41" s="9">
        <v>0</v>
      </c>
      <c r="P41" s="9">
        <v>0</v>
      </c>
      <c r="Q41" s="9">
        <v>0</v>
      </c>
      <c r="R41" s="9">
        <v>0</v>
      </c>
      <c r="S41" s="9">
        <v>0</v>
      </c>
    </row>
    <row r="42" spans="1:19" s="4" customFormat="1" ht="15" customHeight="1" x14ac:dyDescent="0.35">
      <c r="A42" s="4" t="s">
        <v>34</v>
      </c>
      <c r="C42" s="9">
        <v>837.92954480060553</v>
      </c>
      <c r="D42" s="9">
        <v>1070.0086898857101</v>
      </c>
      <c r="E42" s="9">
        <v>1264.2295761006944</v>
      </c>
      <c r="F42" s="9">
        <v>1493.214511925763</v>
      </c>
      <c r="G42" s="9">
        <v>1734.1415452723404</v>
      </c>
      <c r="H42" s="9">
        <v>1927.8650864337176</v>
      </c>
      <c r="I42" s="9">
        <v>2092.3630859162881</v>
      </c>
      <c r="J42" s="9">
        <v>2270.0641974850128</v>
      </c>
      <c r="K42" s="9">
        <v>2415.0243502983103</v>
      </c>
      <c r="L42" s="9">
        <v>2519.3374915433124</v>
      </c>
      <c r="M42" s="9">
        <v>2579.7687638859688</v>
      </c>
      <c r="N42" s="9">
        <v>2584.4972799999023</v>
      </c>
      <c r="O42" s="9">
        <v>0</v>
      </c>
      <c r="P42" s="9">
        <v>0</v>
      </c>
      <c r="Q42" s="9">
        <v>0</v>
      </c>
      <c r="R42" s="9">
        <v>0</v>
      </c>
      <c r="S42" s="9">
        <v>0</v>
      </c>
    </row>
    <row r="43" spans="1:19" s="4" customFormat="1" ht="15" customHeight="1" x14ac:dyDescent="0.35">
      <c r="A43" s="11" t="s">
        <v>35</v>
      </c>
      <c r="C43" s="12">
        <v>3705.8238793759374</v>
      </c>
      <c r="D43" s="12">
        <v>5627.0785284258836</v>
      </c>
      <c r="E43" s="12">
        <v>6643.9658902308183</v>
      </c>
      <c r="F43" s="12">
        <v>8625.8551921588769</v>
      </c>
      <c r="G43" s="12">
        <v>10158.73789570704</v>
      </c>
      <c r="H43" s="12">
        <v>10177.549809850168</v>
      </c>
      <c r="I43" s="12">
        <v>10018.019912132013</v>
      </c>
      <c r="J43" s="12">
        <v>8101.1508412224721</v>
      </c>
      <c r="K43" s="12">
        <v>10226.398545387639</v>
      </c>
      <c r="L43" s="12">
        <v>10603.15456969369</v>
      </c>
      <c r="M43" s="12">
        <v>9933.6368569116676</v>
      </c>
      <c r="N43" s="12">
        <v>10687.184492970533</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64863.875708935506</v>
      </c>
      <c r="D45" s="12">
        <v>68431.726517343428</v>
      </c>
      <c r="E45" s="12">
        <v>65824.092884594051</v>
      </c>
      <c r="F45" s="12">
        <v>64688.606577465078</v>
      </c>
      <c r="G45" s="12">
        <v>66348.60743807831</v>
      </c>
      <c r="H45" s="12">
        <v>61942.103550176907</v>
      </c>
      <c r="I45" s="12">
        <v>64045.411261133631</v>
      </c>
      <c r="J45" s="12">
        <v>58625.740131372469</v>
      </c>
      <c r="K45" s="12">
        <v>60213.64286563221</v>
      </c>
      <c r="L45" s="12">
        <v>58606.149376515124</v>
      </c>
      <c r="M45" s="12">
        <v>52593.462778407804</v>
      </c>
      <c r="N45" s="12">
        <v>55752.770901859076</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24">
        <f t="shared" ref="C47:S47" si="3">IF(C45&gt;0,C43/C45,"")</f>
        <v>5.7132322712338805E-2</v>
      </c>
      <c r="D47" s="124">
        <f t="shared" si="3"/>
        <v>8.2229088973807332E-2</v>
      </c>
      <c r="E47" s="124">
        <f t="shared" si="3"/>
        <v>0.10093516825031432</v>
      </c>
      <c r="F47" s="124">
        <f t="shared" si="3"/>
        <v>0.13334427263987134</v>
      </c>
      <c r="G47" s="124">
        <f t="shared" si="3"/>
        <v>0.15311154654131912</v>
      </c>
      <c r="H47" s="124">
        <f t="shared" si="3"/>
        <v>0.16430746175104835</v>
      </c>
      <c r="I47" s="124">
        <f t="shared" si="3"/>
        <v>0.15642057276024571</v>
      </c>
      <c r="J47" s="124">
        <f t="shared" si="3"/>
        <v>0.13818419730085918</v>
      </c>
      <c r="K47" s="124">
        <f t="shared" si="3"/>
        <v>0.16983524096371358</v>
      </c>
      <c r="L47" s="124">
        <f t="shared" si="3"/>
        <v>0.18092221861521285</v>
      </c>
      <c r="M47" s="124">
        <f t="shared" si="3"/>
        <v>0.18887588555948653</v>
      </c>
      <c r="N47" s="124">
        <f t="shared" si="3"/>
        <v>0.19168884918353302</v>
      </c>
      <c r="O47" s="124" t="str">
        <f t="shared" si="3"/>
        <v/>
      </c>
      <c r="P47" s="124" t="str">
        <f t="shared" si="3"/>
        <v/>
      </c>
      <c r="Q47" s="124" t="str">
        <f t="shared" si="3"/>
        <v/>
      </c>
      <c r="R47" s="124" t="str">
        <f t="shared" si="3"/>
        <v/>
      </c>
      <c r="S47" s="124"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116" t="s">
        <v>40</v>
      </c>
      <c r="C49" s="9"/>
      <c r="D49" s="9"/>
      <c r="E49" s="9"/>
      <c r="F49" s="9"/>
      <c r="G49" s="9"/>
      <c r="H49" s="9"/>
      <c r="I49" s="9"/>
      <c r="J49" s="9"/>
      <c r="K49" s="9"/>
      <c r="L49" s="9"/>
      <c r="M49" s="9"/>
      <c r="N49" s="9"/>
      <c r="O49" s="9"/>
      <c r="P49" s="9"/>
      <c r="Q49" s="9"/>
      <c r="R49" s="9"/>
      <c r="S49" s="9"/>
    </row>
    <row r="50" spans="1:19" s="4" customFormat="1" ht="15" customHeight="1" x14ac:dyDescent="0.35">
      <c r="A50" s="117" t="s">
        <v>41</v>
      </c>
      <c r="B50" s="117"/>
      <c r="C50" s="9">
        <v>4589.5393871708211</v>
      </c>
      <c r="D50" s="9">
        <v>4709.9539476612799</v>
      </c>
      <c r="E50" s="9">
        <v>4688.2748006581351</v>
      </c>
      <c r="F50" s="9">
        <v>4717.3075201073889</v>
      </c>
      <c r="G50" s="9">
        <v>4911.87964622048</v>
      </c>
      <c r="H50" s="9">
        <v>5244.0875063261719</v>
      </c>
      <c r="I50" s="9">
        <v>5768.4123402803252</v>
      </c>
      <c r="J50" s="9">
        <v>6836.5823510325254</v>
      </c>
      <c r="K50" s="9">
        <v>7839.7566648959109</v>
      </c>
      <c r="L50" s="9">
        <v>8665.0592351920513</v>
      </c>
      <c r="M50" s="9">
        <v>9001.4215012211935</v>
      </c>
      <c r="N50" s="9">
        <v>9142.4285625420507</v>
      </c>
      <c r="O50" s="9">
        <v>0</v>
      </c>
      <c r="P50" s="9">
        <v>0</v>
      </c>
      <c r="Q50" s="9">
        <v>0</v>
      </c>
      <c r="R50" s="9">
        <v>0</v>
      </c>
      <c r="S50" s="9">
        <v>0</v>
      </c>
    </row>
    <row r="51" spans="1:19" s="4" customFormat="1" ht="15" customHeight="1" x14ac:dyDescent="0.35">
      <c r="A51" s="117" t="s">
        <v>42</v>
      </c>
      <c r="B51" s="117"/>
      <c r="C51" s="9">
        <v>3705.8238793759374</v>
      </c>
      <c r="D51" s="9">
        <v>5627.0785284258836</v>
      </c>
      <c r="E51" s="9">
        <v>6643.9658902308183</v>
      </c>
      <c r="F51" s="9">
        <v>8625.8551921588769</v>
      </c>
      <c r="G51" s="9">
        <v>10158.73789570704</v>
      </c>
      <c r="H51" s="9">
        <v>10177.549809850168</v>
      </c>
      <c r="I51" s="9">
        <v>10018.019912132013</v>
      </c>
      <c r="J51" s="9">
        <v>8101.1508412224721</v>
      </c>
      <c r="K51" s="9">
        <v>10226.398545387639</v>
      </c>
      <c r="L51" s="9">
        <v>10603.15456969369</v>
      </c>
      <c r="M51" s="9">
        <v>9933.6368569116676</v>
      </c>
      <c r="N51" s="9">
        <v>10687.184492970533</v>
      </c>
      <c r="O51" s="9">
        <v>0</v>
      </c>
      <c r="P51" s="9">
        <v>0</v>
      </c>
      <c r="Q51" s="9">
        <v>0</v>
      </c>
      <c r="R51" s="9">
        <v>0</v>
      </c>
      <c r="S51" s="9">
        <v>0</v>
      </c>
    </row>
    <row r="52" spans="1:19" s="4" customFormat="1" ht="15" customHeight="1" x14ac:dyDescent="0.35">
      <c r="A52" s="117" t="s">
        <v>43</v>
      </c>
      <c r="B52" s="117"/>
      <c r="C52" s="9">
        <v>385.55995585019701</v>
      </c>
      <c r="D52" s="9">
        <v>313.93004970416075</v>
      </c>
      <c r="E52" s="9">
        <v>300.41883407021567</v>
      </c>
      <c r="F52" s="9">
        <v>285.38177610084881</v>
      </c>
      <c r="G52" s="9">
        <v>877.05454638281105</v>
      </c>
      <c r="H52" s="9">
        <v>1289.8681905034871</v>
      </c>
      <c r="I52" s="9">
        <v>1575.4079921658542</v>
      </c>
      <c r="J52" s="9">
        <v>1576.8284471561074</v>
      </c>
      <c r="K52" s="9">
        <v>1551.5288355335801</v>
      </c>
      <c r="L52" s="9">
        <v>1468.3357262181858</v>
      </c>
      <c r="M52" s="9">
        <v>1310.1510132474223</v>
      </c>
      <c r="N52" s="9">
        <v>1456.1617231345481</v>
      </c>
      <c r="O52" s="9">
        <v>0</v>
      </c>
      <c r="P52" s="9">
        <v>0</v>
      </c>
      <c r="Q52" s="9">
        <v>0</v>
      </c>
      <c r="R52" s="9">
        <v>0</v>
      </c>
      <c r="S52" s="9">
        <v>0</v>
      </c>
    </row>
    <row r="53" spans="1:19" s="4" customFormat="1" ht="15" customHeight="1" x14ac:dyDescent="0.35">
      <c r="A53" s="4" t="s">
        <v>44</v>
      </c>
      <c r="B53" s="117"/>
      <c r="C53" s="9">
        <f>C50+C51+C52</f>
        <v>8680.9232223969557</v>
      </c>
      <c r="D53" s="9">
        <f t="shared" ref="D53:S53" si="4">D50+D51+D52</f>
        <v>10650.962525791323</v>
      </c>
      <c r="E53" s="9">
        <f t="shared" si="4"/>
        <v>11632.659524959168</v>
      </c>
      <c r="F53" s="9">
        <f t="shared" si="4"/>
        <v>13628.544488367113</v>
      </c>
      <c r="G53" s="9">
        <f t="shared" si="4"/>
        <v>15947.672088310332</v>
      </c>
      <c r="H53" s="9">
        <f t="shared" si="4"/>
        <v>16711.505506679827</v>
      </c>
      <c r="I53" s="9">
        <f t="shared" si="4"/>
        <v>17361.840244578194</v>
      </c>
      <c r="J53" s="9">
        <f t="shared" si="4"/>
        <v>16514.561639411106</v>
      </c>
      <c r="K53" s="9">
        <f t="shared" si="4"/>
        <v>19617.684045817128</v>
      </c>
      <c r="L53" s="9">
        <f t="shared" si="4"/>
        <v>20736.549531103927</v>
      </c>
      <c r="M53" s="9">
        <f t="shared" si="4"/>
        <v>20245.209371380282</v>
      </c>
      <c r="N53" s="9">
        <f t="shared" si="4"/>
        <v>21285.774778647134</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119" t="s">
        <v>46</v>
      </c>
      <c r="B56" s="117"/>
      <c r="C56" s="9"/>
      <c r="D56" s="9"/>
      <c r="E56" s="9"/>
      <c r="F56" s="9"/>
      <c r="G56" s="9"/>
      <c r="H56" s="9"/>
      <c r="I56" s="9"/>
      <c r="J56" s="9"/>
      <c r="K56" s="9"/>
      <c r="L56" s="9"/>
      <c r="M56" s="9"/>
      <c r="N56" s="9"/>
      <c r="O56" s="9"/>
      <c r="P56" s="9"/>
      <c r="Q56" s="9"/>
      <c r="R56" s="9"/>
      <c r="S56" s="9"/>
    </row>
    <row r="57" spans="1:19" ht="15" customHeight="1" x14ac:dyDescent="0.35">
      <c r="A57" s="117" t="s">
        <v>47</v>
      </c>
      <c r="B57" s="117"/>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117" t="s">
        <v>48</v>
      </c>
      <c r="B58" s="117"/>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117"/>
      <c r="B59" s="117"/>
      <c r="C59" s="9"/>
      <c r="D59" s="9"/>
      <c r="E59" s="9"/>
      <c r="F59" s="9"/>
      <c r="G59" s="9"/>
      <c r="H59" s="9"/>
      <c r="I59" s="9"/>
      <c r="J59" s="9"/>
      <c r="K59" s="9"/>
      <c r="L59" s="9"/>
      <c r="M59" s="9"/>
      <c r="N59" s="9"/>
      <c r="O59" s="9"/>
      <c r="P59" s="9"/>
      <c r="Q59" s="9"/>
      <c r="R59" s="9"/>
      <c r="S59" s="9"/>
    </row>
    <row r="60" spans="1:19" s="4" customFormat="1" ht="15" customHeight="1" x14ac:dyDescent="0.35">
      <c r="A60" s="11" t="s">
        <v>49</v>
      </c>
      <c r="B60" s="117"/>
      <c r="C60" s="12">
        <f t="shared" ref="C60:S60" si="5">C53+C57-C58</f>
        <v>8680.9232223969557</v>
      </c>
      <c r="D60" s="12">
        <f t="shared" si="5"/>
        <v>10650.962525791323</v>
      </c>
      <c r="E60" s="12">
        <f t="shared" si="5"/>
        <v>11632.659524959168</v>
      </c>
      <c r="F60" s="12">
        <f t="shared" si="5"/>
        <v>13628.544488367113</v>
      </c>
      <c r="G60" s="12">
        <f t="shared" si="5"/>
        <v>15947.672088310332</v>
      </c>
      <c r="H60" s="12">
        <f t="shared" si="5"/>
        <v>16711.505506679827</v>
      </c>
      <c r="I60" s="12">
        <f t="shared" si="5"/>
        <v>17361.840244578194</v>
      </c>
      <c r="J60" s="12">
        <f t="shared" si="5"/>
        <v>16514.561639411106</v>
      </c>
      <c r="K60" s="12">
        <f t="shared" si="5"/>
        <v>19617.684045817128</v>
      </c>
      <c r="L60" s="12">
        <f t="shared" si="5"/>
        <v>20736.549531103927</v>
      </c>
      <c r="M60" s="12">
        <f t="shared" si="5"/>
        <v>20245.209371380282</v>
      </c>
      <c r="N60" s="12">
        <f t="shared" si="5"/>
        <v>21285.774778647134</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119"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136607.11077672685</v>
      </c>
      <c r="D63" s="9">
        <v>140013.88654819911</v>
      </c>
      <c r="E63" s="9">
        <v>138410.72076526226</v>
      </c>
      <c r="F63" s="9">
        <v>137470.42311550587</v>
      </c>
      <c r="G63" s="9">
        <v>137043.73368682526</v>
      </c>
      <c r="H63" s="9">
        <v>128881.86548199103</v>
      </c>
      <c r="I63" s="9">
        <v>131227.39444387119</v>
      </c>
      <c r="J63" s="9">
        <v>125941.87640741214</v>
      </c>
      <c r="K63" s="9">
        <v>124637.33937928728</v>
      </c>
      <c r="L63" s="9">
        <v>121350.02759535567</v>
      </c>
      <c r="M63" s="9">
        <v>116015.33941776313</v>
      </c>
      <c r="N63" s="9">
        <v>119120.16371682909</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119"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137445.04032152746</v>
      </c>
      <c r="D66" s="9">
        <v>141083.89523808481</v>
      </c>
      <c r="E66" s="9">
        <v>139674.95034136294</v>
      </c>
      <c r="F66" s="9">
        <v>138963.63762743163</v>
      </c>
      <c r="G66" s="9">
        <v>138777.87523209761</v>
      </c>
      <c r="H66" s="9">
        <v>130809.73056842474</v>
      </c>
      <c r="I66" s="9">
        <v>133319.75752978749</v>
      </c>
      <c r="J66" s="9">
        <v>128211.94060489716</v>
      </c>
      <c r="K66" s="9">
        <v>127052.36372958559</v>
      </c>
      <c r="L66" s="9">
        <v>123869.36508689898</v>
      </c>
      <c r="M66" s="9">
        <v>118595.10818164909</v>
      </c>
      <c r="N66" s="9">
        <v>121704.660996829</v>
      </c>
      <c r="O66" s="9">
        <v>0</v>
      </c>
      <c r="P66" s="9">
        <v>0</v>
      </c>
      <c r="Q66" s="9">
        <v>0</v>
      </c>
      <c r="R66" s="9">
        <v>0</v>
      </c>
      <c r="S66" s="9">
        <v>0</v>
      </c>
    </row>
    <row r="67" spans="1:27" s="4" customFormat="1" ht="15" customHeight="1" x14ac:dyDescent="0.35">
      <c r="A67" s="11" t="s">
        <v>54</v>
      </c>
      <c r="C67" s="9">
        <v>137445.04032152746</v>
      </c>
      <c r="D67" s="9">
        <v>141083.89523808481</v>
      </c>
      <c r="E67" s="9">
        <v>139674.95034136294</v>
      </c>
      <c r="F67" s="9">
        <v>138963.63762743163</v>
      </c>
      <c r="G67" s="9">
        <v>138777.87523209761</v>
      </c>
      <c r="H67" s="9">
        <v>130809.73056842474</v>
      </c>
      <c r="I67" s="9">
        <v>133319.75752978749</v>
      </c>
      <c r="J67" s="9">
        <v>128211.94060489716</v>
      </c>
      <c r="K67" s="9">
        <v>127052.36372958559</v>
      </c>
      <c r="L67" s="9">
        <v>123869.36508689898</v>
      </c>
      <c r="M67" s="9">
        <v>118595.10818164909</v>
      </c>
      <c r="N67" s="9">
        <v>121704.660996829</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24">
        <f t="shared" ref="C69:S69" si="6">IF(C67&gt;0,(C53+C57-C58)/C67,"")</f>
        <v>6.3159232243590074E-2</v>
      </c>
      <c r="D69" s="124">
        <f t="shared" si="6"/>
        <v>7.5493822365886559E-2</v>
      </c>
      <c r="E69" s="124">
        <f t="shared" si="6"/>
        <v>8.3283792093923559E-2</v>
      </c>
      <c r="F69" s="124">
        <f t="shared" si="6"/>
        <v>9.8072738459149392E-2</v>
      </c>
      <c r="G69" s="124">
        <f t="shared" si="6"/>
        <v>0.11491509047561663</v>
      </c>
      <c r="H69" s="124">
        <f t="shared" si="6"/>
        <v>0.12775429957741768</v>
      </c>
      <c r="I69" s="124">
        <f t="shared" si="6"/>
        <v>0.13022706136184697</v>
      </c>
      <c r="J69" s="124">
        <f t="shared" si="6"/>
        <v>0.12880673642015147</v>
      </c>
      <c r="K69" s="124">
        <f t="shared" si="6"/>
        <v>0.15440628942229531</v>
      </c>
      <c r="L69" s="124">
        <f t="shared" si="6"/>
        <v>0.16740660224226114</v>
      </c>
      <c r="M69" s="124">
        <f t="shared" si="6"/>
        <v>0.1707086378332841</v>
      </c>
      <c r="N69" s="124">
        <f t="shared" si="6"/>
        <v>0.17489695632282917</v>
      </c>
      <c r="O69" s="124" t="str">
        <f t="shared" si="6"/>
        <v/>
      </c>
      <c r="P69" s="124" t="str">
        <f t="shared" si="6"/>
        <v/>
      </c>
      <c r="Q69" s="124" t="str">
        <f t="shared" si="6"/>
        <v/>
      </c>
      <c r="R69" s="124" t="str">
        <f t="shared" si="6"/>
        <v/>
      </c>
      <c r="S69" s="124"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161" t="s">
        <v>106</v>
      </c>
      <c r="E72" s="33"/>
      <c r="F72" s="3"/>
      <c r="G72" s="3"/>
      <c r="H72" s="3"/>
      <c r="I72" s="34"/>
      <c r="J72" s="192" t="s">
        <v>59</v>
      </c>
      <c r="K72" s="192"/>
      <c r="L72" s="192" t="s">
        <v>60</v>
      </c>
      <c r="M72" s="192"/>
      <c r="N72" s="192" t="s">
        <v>61</v>
      </c>
      <c r="O72" s="192"/>
      <c r="P72" s="192" t="s">
        <v>62</v>
      </c>
      <c r="Q72" s="192"/>
      <c r="R72" s="35"/>
      <c r="S72" s="161" t="s">
        <v>63</v>
      </c>
    </row>
    <row r="73" spans="1:27" s="4" customFormat="1" ht="22.5" customHeight="1" x14ac:dyDescent="0.35">
      <c r="D73" s="160">
        <v>5.1999999999999998E-2</v>
      </c>
      <c r="J73" s="191">
        <v>7.5600000000000001E-2</v>
      </c>
      <c r="K73" s="191"/>
      <c r="L73" s="191">
        <v>8.7400000000000005E-2</v>
      </c>
      <c r="M73" s="191"/>
      <c r="N73" s="191">
        <v>0.1051</v>
      </c>
      <c r="O73" s="191"/>
      <c r="P73" s="191">
        <v>0.12870000000000001</v>
      </c>
      <c r="Q73" s="191"/>
      <c r="R73" s="122"/>
      <c r="S73" s="160">
        <v>0.17</v>
      </c>
    </row>
    <row r="74" spans="1:27" s="120"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120" customFormat="1" ht="15" customHeight="1" x14ac:dyDescent="0.35"/>
    <row r="79" spans="1:27" s="120" customFormat="1" ht="15" customHeight="1" x14ac:dyDescent="0.35"/>
    <row r="80" spans="1:27" s="120" customFormat="1" ht="15" customHeight="1" x14ac:dyDescent="0.35"/>
    <row r="81" spans="1:20" s="120" customFormat="1" ht="15" customHeight="1" x14ac:dyDescent="0.35"/>
    <row r="82" spans="1:20" s="120" customFormat="1" ht="15" customHeight="1" x14ac:dyDescent="0.35"/>
    <row r="83" spans="1:20" s="120" customFormat="1" ht="15" customHeight="1" x14ac:dyDescent="0.35"/>
    <row r="84" spans="1:20" s="120" customFormat="1" ht="15" customHeight="1" x14ac:dyDescent="0.35">
      <c r="T84" s="121"/>
    </row>
    <row r="85" spans="1:20" s="120" customFormat="1" ht="15" customHeight="1" x14ac:dyDescent="0.35"/>
    <row r="86" spans="1:20" s="120" customFormat="1" ht="15" customHeight="1" x14ac:dyDescent="0.35"/>
    <row r="87" spans="1:20" s="120" customFormat="1" ht="15" customHeight="1" x14ac:dyDescent="0.35"/>
    <row r="88" spans="1:20" s="120" customFormat="1" ht="15" customHeight="1" x14ac:dyDescent="0.35"/>
    <row r="89" spans="1:20" s="120"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120" customFormat="1" ht="15" customHeight="1" x14ac:dyDescent="0.35">
      <c r="A95" s="114"/>
    </row>
    <row r="103" s="120" customFormat="1" ht="11.5" x14ac:dyDescent="0.35"/>
    <row r="104" s="120" customFormat="1" ht="11.5" x14ac:dyDescent="0.35"/>
    <row r="105" s="120" customFormat="1" ht="11.5" x14ac:dyDescent="0.35"/>
    <row r="106" s="120"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sheetProtection formatCells="0" formatColumns="0" formatRows="0"/>
  <mergeCells count="10">
    <mergeCell ref="J73:K73"/>
    <mergeCell ref="L73:M73"/>
    <mergeCell ref="N73:O73"/>
    <mergeCell ref="P73:Q73"/>
    <mergeCell ref="H1:K2"/>
    <mergeCell ref="J71:Q71"/>
    <mergeCell ref="J72:K72"/>
    <mergeCell ref="L72:M72"/>
    <mergeCell ref="N72:O72"/>
    <mergeCell ref="P72:Q72"/>
  </mergeCells>
  <pageMargins left="0.39370078740157483" right="0.39370078740157483" top="0.78740157480314965" bottom="0.78740157480314965" header="0.39370078740157483" footer="0.39370078740157483"/>
  <pageSetup paperSize="9" scale="65" fitToHeight="2" orientation="landscape" r:id="rId1"/>
  <rowBreaks count="1" manualBreakCount="1">
    <brk id="37"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256" width="8.81640625" style="1"/>
    <col min="257" max="257" width="11.453125" style="1" customWidth="1"/>
    <col min="258" max="258" width="26.36328125" style="1" customWidth="1"/>
    <col min="259" max="275" width="11.453125" style="1" customWidth="1"/>
    <col min="276" max="282" width="8.81640625" style="1"/>
    <col min="283" max="283" width="11.36328125" style="1" bestFit="1" customWidth="1"/>
    <col min="284" max="512" width="8.81640625" style="1"/>
    <col min="513" max="513" width="11.453125" style="1" customWidth="1"/>
    <col min="514" max="514" width="26.36328125" style="1" customWidth="1"/>
    <col min="515" max="531" width="11.453125" style="1" customWidth="1"/>
    <col min="532" max="538" width="8.81640625" style="1"/>
    <col min="539" max="539" width="11.36328125" style="1" bestFit="1" customWidth="1"/>
    <col min="540" max="768" width="8.81640625" style="1"/>
    <col min="769" max="769" width="11.453125" style="1" customWidth="1"/>
    <col min="770" max="770" width="26.36328125" style="1" customWidth="1"/>
    <col min="771" max="787" width="11.453125" style="1" customWidth="1"/>
    <col min="788" max="794" width="8.81640625" style="1"/>
    <col min="795" max="795" width="11.36328125" style="1" bestFit="1" customWidth="1"/>
    <col min="796" max="1024" width="8.81640625" style="1"/>
    <col min="1025" max="1025" width="11.453125" style="1" customWidth="1"/>
    <col min="1026" max="1026" width="26.36328125" style="1" customWidth="1"/>
    <col min="1027" max="1043" width="11.453125" style="1" customWidth="1"/>
    <col min="1044" max="1050" width="8.81640625" style="1"/>
    <col min="1051" max="1051" width="11.36328125" style="1" bestFit="1" customWidth="1"/>
    <col min="1052" max="1280" width="8.81640625" style="1"/>
    <col min="1281" max="1281" width="11.453125" style="1" customWidth="1"/>
    <col min="1282" max="1282" width="26.36328125" style="1" customWidth="1"/>
    <col min="1283" max="1299" width="11.453125" style="1" customWidth="1"/>
    <col min="1300" max="1306" width="8.81640625" style="1"/>
    <col min="1307" max="1307" width="11.36328125" style="1" bestFit="1" customWidth="1"/>
    <col min="1308" max="1536" width="8.81640625" style="1"/>
    <col min="1537" max="1537" width="11.453125" style="1" customWidth="1"/>
    <col min="1538" max="1538" width="26.36328125" style="1" customWidth="1"/>
    <col min="1539" max="1555" width="11.453125" style="1" customWidth="1"/>
    <col min="1556" max="1562" width="8.81640625" style="1"/>
    <col min="1563" max="1563" width="11.36328125" style="1" bestFit="1" customWidth="1"/>
    <col min="1564" max="1792" width="8.81640625" style="1"/>
    <col min="1793" max="1793" width="11.453125" style="1" customWidth="1"/>
    <col min="1794" max="1794" width="26.36328125" style="1" customWidth="1"/>
    <col min="1795" max="1811" width="11.453125" style="1" customWidth="1"/>
    <col min="1812" max="1818" width="8.81640625" style="1"/>
    <col min="1819" max="1819" width="11.36328125" style="1" bestFit="1" customWidth="1"/>
    <col min="1820" max="2048" width="8.81640625" style="1"/>
    <col min="2049" max="2049" width="11.453125" style="1" customWidth="1"/>
    <col min="2050" max="2050" width="26.36328125" style="1" customWidth="1"/>
    <col min="2051" max="2067" width="11.453125" style="1" customWidth="1"/>
    <col min="2068" max="2074" width="8.81640625" style="1"/>
    <col min="2075" max="2075" width="11.36328125" style="1" bestFit="1" customWidth="1"/>
    <col min="2076" max="2304" width="8.81640625" style="1"/>
    <col min="2305" max="2305" width="11.453125" style="1" customWidth="1"/>
    <col min="2306" max="2306" width="26.36328125" style="1" customWidth="1"/>
    <col min="2307" max="2323" width="11.453125" style="1" customWidth="1"/>
    <col min="2324" max="2330" width="8.81640625" style="1"/>
    <col min="2331" max="2331" width="11.36328125" style="1" bestFit="1" customWidth="1"/>
    <col min="2332" max="2560" width="8.81640625" style="1"/>
    <col min="2561" max="2561" width="11.453125" style="1" customWidth="1"/>
    <col min="2562" max="2562" width="26.36328125" style="1" customWidth="1"/>
    <col min="2563" max="2579" width="11.453125" style="1" customWidth="1"/>
    <col min="2580" max="2586" width="8.81640625" style="1"/>
    <col min="2587" max="2587" width="11.36328125" style="1" bestFit="1" customWidth="1"/>
    <col min="2588" max="2816" width="8.81640625" style="1"/>
    <col min="2817" max="2817" width="11.453125" style="1" customWidth="1"/>
    <col min="2818" max="2818" width="26.36328125" style="1" customWidth="1"/>
    <col min="2819" max="2835" width="11.453125" style="1" customWidth="1"/>
    <col min="2836" max="2842" width="8.81640625" style="1"/>
    <col min="2843" max="2843" width="11.36328125" style="1" bestFit="1" customWidth="1"/>
    <col min="2844" max="3072" width="8.81640625" style="1"/>
    <col min="3073" max="3073" width="11.453125" style="1" customWidth="1"/>
    <col min="3074" max="3074" width="26.36328125" style="1" customWidth="1"/>
    <col min="3075" max="3091" width="11.453125" style="1" customWidth="1"/>
    <col min="3092" max="3098" width="8.81640625" style="1"/>
    <col min="3099" max="3099" width="11.36328125" style="1" bestFit="1" customWidth="1"/>
    <col min="3100" max="3328" width="8.81640625" style="1"/>
    <col min="3329" max="3329" width="11.453125" style="1" customWidth="1"/>
    <col min="3330" max="3330" width="26.36328125" style="1" customWidth="1"/>
    <col min="3331" max="3347" width="11.453125" style="1" customWidth="1"/>
    <col min="3348" max="3354" width="8.81640625" style="1"/>
    <col min="3355" max="3355" width="11.36328125" style="1" bestFit="1" customWidth="1"/>
    <col min="3356" max="3584" width="8.81640625" style="1"/>
    <col min="3585" max="3585" width="11.453125" style="1" customWidth="1"/>
    <col min="3586" max="3586" width="26.36328125" style="1" customWidth="1"/>
    <col min="3587" max="3603" width="11.453125" style="1" customWidth="1"/>
    <col min="3604" max="3610" width="8.81640625" style="1"/>
    <col min="3611" max="3611" width="11.36328125" style="1" bestFit="1" customWidth="1"/>
    <col min="3612" max="3840" width="8.81640625" style="1"/>
    <col min="3841" max="3841" width="11.453125" style="1" customWidth="1"/>
    <col min="3842" max="3842" width="26.36328125" style="1" customWidth="1"/>
    <col min="3843" max="3859" width="11.453125" style="1" customWidth="1"/>
    <col min="3860" max="3866" width="8.81640625" style="1"/>
    <col min="3867" max="3867" width="11.36328125" style="1" bestFit="1" customWidth="1"/>
    <col min="3868" max="4096" width="8.81640625" style="1"/>
    <col min="4097" max="4097" width="11.453125" style="1" customWidth="1"/>
    <col min="4098" max="4098" width="26.36328125" style="1" customWidth="1"/>
    <col min="4099" max="4115" width="11.453125" style="1" customWidth="1"/>
    <col min="4116" max="4122" width="8.81640625" style="1"/>
    <col min="4123" max="4123" width="11.36328125" style="1" bestFit="1" customWidth="1"/>
    <col min="4124" max="4352" width="8.81640625" style="1"/>
    <col min="4353" max="4353" width="11.453125" style="1" customWidth="1"/>
    <col min="4354" max="4354" width="26.36328125" style="1" customWidth="1"/>
    <col min="4355" max="4371" width="11.453125" style="1" customWidth="1"/>
    <col min="4372" max="4378" width="8.81640625" style="1"/>
    <col min="4379" max="4379" width="11.36328125" style="1" bestFit="1" customWidth="1"/>
    <col min="4380" max="4608" width="8.81640625" style="1"/>
    <col min="4609" max="4609" width="11.453125" style="1" customWidth="1"/>
    <col min="4610" max="4610" width="26.36328125" style="1" customWidth="1"/>
    <col min="4611" max="4627" width="11.453125" style="1" customWidth="1"/>
    <col min="4628" max="4634" width="8.81640625" style="1"/>
    <col min="4635" max="4635" width="11.36328125" style="1" bestFit="1" customWidth="1"/>
    <col min="4636" max="4864" width="8.81640625" style="1"/>
    <col min="4865" max="4865" width="11.453125" style="1" customWidth="1"/>
    <col min="4866" max="4866" width="26.36328125" style="1" customWidth="1"/>
    <col min="4867" max="4883" width="11.453125" style="1" customWidth="1"/>
    <col min="4884" max="4890" width="8.81640625" style="1"/>
    <col min="4891" max="4891" width="11.36328125" style="1" bestFit="1" customWidth="1"/>
    <col min="4892" max="5120" width="8.81640625" style="1"/>
    <col min="5121" max="5121" width="11.453125" style="1" customWidth="1"/>
    <col min="5122" max="5122" width="26.36328125" style="1" customWidth="1"/>
    <col min="5123" max="5139" width="11.453125" style="1" customWidth="1"/>
    <col min="5140" max="5146" width="8.81640625" style="1"/>
    <col min="5147" max="5147" width="11.36328125" style="1" bestFit="1" customWidth="1"/>
    <col min="5148" max="5376" width="8.81640625" style="1"/>
    <col min="5377" max="5377" width="11.453125" style="1" customWidth="1"/>
    <col min="5378" max="5378" width="26.36328125" style="1" customWidth="1"/>
    <col min="5379" max="5395" width="11.453125" style="1" customWidth="1"/>
    <col min="5396" max="5402" width="8.81640625" style="1"/>
    <col min="5403" max="5403" width="11.36328125" style="1" bestFit="1" customWidth="1"/>
    <col min="5404" max="5632" width="8.81640625" style="1"/>
    <col min="5633" max="5633" width="11.453125" style="1" customWidth="1"/>
    <col min="5634" max="5634" width="26.36328125" style="1" customWidth="1"/>
    <col min="5635" max="5651" width="11.453125" style="1" customWidth="1"/>
    <col min="5652" max="5658" width="8.81640625" style="1"/>
    <col min="5659" max="5659" width="11.36328125" style="1" bestFit="1" customWidth="1"/>
    <col min="5660" max="5888" width="8.81640625" style="1"/>
    <col min="5889" max="5889" width="11.453125" style="1" customWidth="1"/>
    <col min="5890" max="5890" width="26.36328125" style="1" customWidth="1"/>
    <col min="5891" max="5907" width="11.453125" style="1" customWidth="1"/>
    <col min="5908" max="5914" width="8.81640625" style="1"/>
    <col min="5915" max="5915" width="11.36328125" style="1" bestFit="1" customWidth="1"/>
    <col min="5916" max="6144" width="8.81640625" style="1"/>
    <col min="6145" max="6145" width="11.453125" style="1" customWidth="1"/>
    <col min="6146" max="6146" width="26.36328125" style="1" customWidth="1"/>
    <col min="6147" max="6163" width="11.453125" style="1" customWidth="1"/>
    <col min="6164" max="6170" width="8.81640625" style="1"/>
    <col min="6171" max="6171" width="11.36328125" style="1" bestFit="1" customWidth="1"/>
    <col min="6172" max="6400" width="8.81640625" style="1"/>
    <col min="6401" max="6401" width="11.453125" style="1" customWidth="1"/>
    <col min="6402" max="6402" width="26.36328125" style="1" customWidth="1"/>
    <col min="6403" max="6419" width="11.453125" style="1" customWidth="1"/>
    <col min="6420" max="6426" width="8.81640625" style="1"/>
    <col min="6427" max="6427" width="11.36328125" style="1" bestFit="1" customWidth="1"/>
    <col min="6428" max="6656" width="8.81640625" style="1"/>
    <col min="6657" max="6657" width="11.453125" style="1" customWidth="1"/>
    <col min="6658" max="6658" width="26.36328125" style="1" customWidth="1"/>
    <col min="6659" max="6675" width="11.453125" style="1" customWidth="1"/>
    <col min="6676" max="6682" width="8.81640625" style="1"/>
    <col min="6683" max="6683" width="11.36328125" style="1" bestFit="1" customWidth="1"/>
    <col min="6684" max="6912" width="8.81640625" style="1"/>
    <col min="6913" max="6913" width="11.453125" style="1" customWidth="1"/>
    <col min="6914" max="6914" width="26.36328125" style="1" customWidth="1"/>
    <col min="6915" max="6931" width="11.453125" style="1" customWidth="1"/>
    <col min="6932" max="6938" width="8.81640625" style="1"/>
    <col min="6939" max="6939" width="11.36328125" style="1" bestFit="1" customWidth="1"/>
    <col min="6940" max="7168" width="8.81640625" style="1"/>
    <col min="7169" max="7169" width="11.453125" style="1" customWidth="1"/>
    <col min="7170" max="7170" width="26.36328125" style="1" customWidth="1"/>
    <col min="7171" max="7187" width="11.453125" style="1" customWidth="1"/>
    <col min="7188" max="7194" width="8.81640625" style="1"/>
    <col min="7195" max="7195" width="11.36328125" style="1" bestFit="1" customWidth="1"/>
    <col min="7196" max="7424" width="8.81640625" style="1"/>
    <col min="7425" max="7425" width="11.453125" style="1" customWidth="1"/>
    <col min="7426" max="7426" width="26.36328125" style="1" customWidth="1"/>
    <col min="7427" max="7443" width="11.453125" style="1" customWidth="1"/>
    <col min="7444" max="7450" width="8.81640625" style="1"/>
    <col min="7451" max="7451" width="11.36328125" style="1" bestFit="1" customWidth="1"/>
    <col min="7452" max="7680" width="8.81640625" style="1"/>
    <col min="7681" max="7681" width="11.453125" style="1" customWidth="1"/>
    <col min="7682" max="7682" width="26.36328125" style="1" customWidth="1"/>
    <col min="7683" max="7699" width="11.453125" style="1" customWidth="1"/>
    <col min="7700" max="7706" width="8.81640625" style="1"/>
    <col min="7707" max="7707" width="11.36328125" style="1" bestFit="1" customWidth="1"/>
    <col min="7708" max="7936" width="8.81640625" style="1"/>
    <col min="7937" max="7937" width="11.453125" style="1" customWidth="1"/>
    <col min="7938" max="7938" width="26.36328125" style="1" customWidth="1"/>
    <col min="7939" max="7955" width="11.453125" style="1" customWidth="1"/>
    <col min="7956" max="7962" width="8.81640625" style="1"/>
    <col min="7963" max="7963" width="11.36328125" style="1" bestFit="1" customWidth="1"/>
    <col min="7964" max="8192" width="8.81640625" style="1"/>
    <col min="8193" max="8193" width="11.453125" style="1" customWidth="1"/>
    <col min="8194" max="8194" width="26.36328125" style="1" customWidth="1"/>
    <col min="8195" max="8211" width="11.453125" style="1" customWidth="1"/>
    <col min="8212" max="8218" width="8.81640625" style="1"/>
    <col min="8219" max="8219" width="11.36328125" style="1" bestFit="1" customWidth="1"/>
    <col min="8220" max="8448" width="8.81640625" style="1"/>
    <col min="8449" max="8449" width="11.453125" style="1" customWidth="1"/>
    <col min="8450" max="8450" width="26.36328125" style="1" customWidth="1"/>
    <col min="8451" max="8467" width="11.453125" style="1" customWidth="1"/>
    <col min="8468" max="8474" width="8.81640625" style="1"/>
    <col min="8475" max="8475" width="11.36328125" style="1" bestFit="1" customWidth="1"/>
    <col min="8476" max="8704" width="8.81640625" style="1"/>
    <col min="8705" max="8705" width="11.453125" style="1" customWidth="1"/>
    <col min="8706" max="8706" width="26.36328125" style="1" customWidth="1"/>
    <col min="8707" max="8723" width="11.453125" style="1" customWidth="1"/>
    <col min="8724" max="8730" width="8.81640625" style="1"/>
    <col min="8731" max="8731" width="11.36328125" style="1" bestFit="1" customWidth="1"/>
    <col min="8732" max="8960" width="8.81640625" style="1"/>
    <col min="8961" max="8961" width="11.453125" style="1" customWidth="1"/>
    <col min="8962" max="8962" width="26.36328125" style="1" customWidth="1"/>
    <col min="8963" max="8979" width="11.453125" style="1" customWidth="1"/>
    <col min="8980" max="8986" width="8.81640625" style="1"/>
    <col min="8987" max="8987" width="11.36328125" style="1" bestFit="1" customWidth="1"/>
    <col min="8988" max="9216" width="8.81640625" style="1"/>
    <col min="9217" max="9217" width="11.453125" style="1" customWidth="1"/>
    <col min="9218" max="9218" width="26.36328125" style="1" customWidth="1"/>
    <col min="9219" max="9235" width="11.453125" style="1" customWidth="1"/>
    <col min="9236" max="9242" width="8.81640625" style="1"/>
    <col min="9243" max="9243" width="11.36328125" style="1" bestFit="1" customWidth="1"/>
    <col min="9244" max="9472" width="8.81640625" style="1"/>
    <col min="9473" max="9473" width="11.453125" style="1" customWidth="1"/>
    <col min="9474" max="9474" width="26.36328125" style="1" customWidth="1"/>
    <col min="9475" max="9491" width="11.453125" style="1" customWidth="1"/>
    <col min="9492" max="9498" width="8.81640625" style="1"/>
    <col min="9499" max="9499" width="11.36328125" style="1" bestFit="1" customWidth="1"/>
    <col min="9500" max="9728" width="8.81640625" style="1"/>
    <col min="9729" max="9729" width="11.453125" style="1" customWidth="1"/>
    <col min="9730" max="9730" width="26.36328125" style="1" customWidth="1"/>
    <col min="9731" max="9747" width="11.453125" style="1" customWidth="1"/>
    <col min="9748" max="9754" width="8.81640625" style="1"/>
    <col min="9755" max="9755" width="11.36328125" style="1" bestFit="1" customWidth="1"/>
    <col min="9756" max="9984" width="8.81640625" style="1"/>
    <col min="9985" max="9985" width="11.453125" style="1" customWidth="1"/>
    <col min="9986" max="9986" width="26.36328125" style="1" customWidth="1"/>
    <col min="9987" max="10003" width="11.453125" style="1" customWidth="1"/>
    <col min="10004" max="10010" width="8.81640625" style="1"/>
    <col min="10011" max="10011" width="11.36328125" style="1" bestFit="1" customWidth="1"/>
    <col min="10012" max="10240" width="8.81640625" style="1"/>
    <col min="10241" max="10241" width="11.453125" style="1" customWidth="1"/>
    <col min="10242" max="10242" width="26.36328125" style="1" customWidth="1"/>
    <col min="10243" max="10259" width="11.453125" style="1" customWidth="1"/>
    <col min="10260" max="10266" width="8.81640625" style="1"/>
    <col min="10267" max="10267" width="11.36328125" style="1" bestFit="1" customWidth="1"/>
    <col min="10268" max="10496" width="8.81640625" style="1"/>
    <col min="10497" max="10497" width="11.453125" style="1" customWidth="1"/>
    <col min="10498" max="10498" width="26.36328125" style="1" customWidth="1"/>
    <col min="10499" max="10515" width="11.453125" style="1" customWidth="1"/>
    <col min="10516" max="10522" width="8.81640625" style="1"/>
    <col min="10523" max="10523" width="11.36328125" style="1" bestFit="1" customWidth="1"/>
    <col min="10524" max="10752" width="8.81640625" style="1"/>
    <col min="10753" max="10753" width="11.453125" style="1" customWidth="1"/>
    <col min="10754" max="10754" width="26.36328125" style="1" customWidth="1"/>
    <col min="10755" max="10771" width="11.453125" style="1" customWidth="1"/>
    <col min="10772" max="10778" width="8.81640625" style="1"/>
    <col min="10779" max="10779" width="11.36328125" style="1" bestFit="1" customWidth="1"/>
    <col min="10780" max="11008" width="8.81640625" style="1"/>
    <col min="11009" max="11009" width="11.453125" style="1" customWidth="1"/>
    <col min="11010" max="11010" width="26.36328125" style="1" customWidth="1"/>
    <col min="11011" max="11027" width="11.453125" style="1" customWidth="1"/>
    <col min="11028" max="11034" width="8.81640625" style="1"/>
    <col min="11035" max="11035" width="11.36328125" style="1" bestFit="1" customWidth="1"/>
    <col min="11036" max="11264" width="8.81640625" style="1"/>
    <col min="11265" max="11265" width="11.453125" style="1" customWidth="1"/>
    <col min="11266" max="11266" width="26.36328125" style="1" customWidth="1"/>
    <col min="11267" max="11283" width="11.453125" style="1" customWidth="1"/>
    <col min="11284" max="11290" width="8.81640625" style="1"/>
    <col min="11291" max="11291" width="11.36328125" style="1" bestFit="1" customWidth="1"/>
    <col min="11292" max="11520" width="8.81640625" style="1"/>
    <col min="11521" max="11521" width="11.453125" style="1" customWidth="1"/>
    <col min="11522" max="11522" width="26.36328125" style="1" customWidth="1"/>
    <col min="11523" max="11539" width="11.453125" style="1" customWidth="1"/>
    <col min="11540" max="11546" width="8.81640625" style="1"/>
    <col min="11547" max="11547" width="11.36328125" style="1" bestFit="1" customWidth="1"/>
    <col min="11548" max="11776" width="8.81640625" style="1"/>
    <col min="11777" max="11777" width="11.453125" style="1" customWidth="1"/>
    <col min="11778" max="11778" width="26.36328125" style="1" customWidth="1"/>
    <col min="11779" max="11795" width="11.453125" style="1" customWidth="1"/>
    <col min="11796" max="11802" width="8.81640625" style="1"/>
    <col min="11803" max="11803" width="11.36328125" style="1" bestFit="1" customWidth="1"/>
    <col min="11804" max="12032" width="8.81640625" style="1"/>
    <col min="12033" max="12033" width="11.453125" style="1" customWidth="1"/>
    <col min="12034" max="12034" width="26.36328125" style="1" customWidth="1"/>
    <col min="12035" max="12051" width="11.453125" style="1" customWidth="1"/>
    <col min="12052" max="12058" width="8.81640625" style="1"/>
    <col min="12059" max="12059" width="11.36328125" style="1" bestFit="1" customWidth="1"/>
    <col min="12060" max="12288" width="8.81640625" style="1"/>
    <col min="12289" max="12289" width="11.453125" style="1" customWidth="1"/>
    <col min="12290" max="12290" width="26.36328125" style="1" customWidth="1"/>
    <col min="12291" max="12307" width="11.453125" style="1" customWidth="1"/>
    <col min="12308" max="12314" width="8.81640625" style="1"/>
    <col min="12315" max="12315" width="11.36328125" style="1" bestFit="1" customWidth="1"/>
    <col min="12316" max="12544" width="8.81640625" style="1"/>
    <col min="12545" max="12545" width="11.453125" style="1" customWidth="1"/>
    <col min="12546" max="12546" width="26.36328125" style="1" customWidth="1"/>
    <col min="12547" max="12563" width="11.453125" style="1" customWidth="1"/>
    <col min="12564" max="12570" width="8.81640625" style="1"/>
    <col min="12571" max="12571" width="11.36328125" style="1" bestFit="1" customWidth="1"/>
    <col min="12572" max="12800" width="8.81640625" style="1"/>
    <col min="12801" max="12801" width="11.453125" style="1" customWidth="1"/>
    <col min="12802" max="12802" width="26.36328125" style="1" customWidth="1"/>
    <col min="12803" max="12819" width="11.453125" style="1" customWidth="1"/>
    <col min="12820" max="12826" width="8.81640625" style="1"/>
    <col min="12827" max="12827" width="11.36328125" style="1" bestFit="1" customWidth="1"/>
    <col min="12828" max="13056" width="8.81640625" style="1"/>
    <col min="13057" max="13057" width="11.453125" style="1" customWidth="1"/>
    <col min="13058" max="13058" width="26.36328125" style="1" customWidth="1"/>
    <col min="13059" max="13075" width="11.453125" style="1" customWidth="1"/>
    <col min="13076" max="13082" width="8.81640625" style="1"/>
    <col min="13083" max="13083" width="11.36328125" style="1" bestFit="1" customWidth="1"/>
    <col min="13084" max="13312" width="8.81640625" style="1"/>
    <col min="13313" max="13313" width="11.453125" style="1" customWidth="1"/>
    <col min="13314" max="13314" width="26.36328125" style="1" customWidth="1"/>
    <col min="13315" max="13331" width="11.453125" style="1" customWidth="1"/>
    <col min="13332" max="13338" width="8.81640625" style="1"/>
    <col min="13339" max="13339" width="11.36328125" style="1" bestFit="1" customWidth="1"/>
    <col min="13340" max="13568" width="8.81640625" style="1"/>
    <col min="13569" max="13569" width="11.453125" style="1" customWidth="1"/>
    <col min="13570" max="13570" width="26.36328125" style="1" customWidth="1"/>
    <col min="13571" max="13587" width="11.453125" style="1" customWidth="1"/>
    <col min="13588" max="13594" width="8.81640625" style="1"/>
    <col min="13595" max="13595" width="11.36328125" style="1" bestFit="1" customWidth="1"/>
    <col min="13596" max="13824" width="8.81640625" style="1"/>
    <col min="13825" max="13825" width="11.453125" style="1" customWidth="1"/>
    <col min="13826" max="13826" width="26.36328125" style="1" customWidth="1"/>
    <col min="13827" max="13843" width="11.453125" style="1" customWidth="1"/>
    <col min="13844" max="13850" width="8.81640625" style="1"/>
    <col min="13851" max="13851" width="11.36328125" style="1" bestFit="1" customWidth="1"/>
    <col min="13852" max="14080" width="8.81640625" style="1"/>
    <col min="14081" max="14081" width="11.453125" style="1" customWidth="1"/>
    <col min="14082" max="14082" width="26.36328125" style="1" customWidth="1"/>
    <col min="14083" max="14099" width="11.453125" style="1" customWidth="1"/>
    <col min="14100" max="14106" width="8.81640625" style="1"/>
    <col min="14107" max="14107" width="11.36328125" style="1" bestFit="1" customWidth="1"/>
    <col min="14108" max="14336" width="8.81640625" style="1"/>
    <col min="14337" max="14337" width="11.453125" style="1" customWidth="1"/>
    <col min="14338" max="14338" width="26.36328125" style="1" customWidth="1"/>
    <col min="14339" max="14355" width="11.453125" style="1" customWidth="1"/>
    <col min="14356" max="14362" width="8.81640625" style="1"/>
    <col min="14363" max="14363" width="11.36328125" style="1" bestFit="1" customWidth="1"/>
    <col min="14364" max="14592" width="8.81640625" style="1"/>
    <col min="14593" max="14593" width="11.453125" style="1" customWidth="1"/>
    <col min="14594" max="14594" width="26.36328125" style="1" customWidth="1"/>
    <col min="14595" max="14611" width="11.453125" style="1" customWidth="1"/>
    <col min="14612" max="14618" width="8.81640625" style="1"/>
    <col min="14619" max="14619" width="11.36328125" style="1" bestFit="1" customWidth="1"/>
    <col min="14620" max="14848" width="8.81640625" style="1"/>
    <col min="14849" max="14849" width="11.453125" style="1" customWidth="1"/>
    <col min="14850" max="14850" width="26.36328125" style="1" customWidth="1"/>
    <col min="14851" max="14867" width="11.453125" style="1" customWidth="1"/>
    <col min="14868" max="14874" width="8.81640625" style="1"/>
    <col min="14875" max="14875" width="11.36328125" style="1" bestFit="1" customWidth="1"/>
    <col min="14876" max="15104" width="8.81640625" style="1"/>
    <col min="15105" max="15105" width="11.453125" style="1" customWidth="1"/>
    <col min="15106" max="15106" width="26.36328125" style="1" customWidth="1"/>
    <col min="15107" max="15123" width="11.453125" style="1" customWidth="1"/>
    <col min="15124" max="15130" width="8.81640625" style="1"/>
    <col min="15131" max="15131" width="11.36328125" style="1" bestFit="1" customWidth="1"/>
    <col min="15132" max="15360" width="8.81640625" style="1"/>
    <col min="15361" max="15361" width="11.453125" style="1" customWidth="1"/>
    <col min="15362" max="15362" width="26.36328125" style="1" customWidth="1"/>
    <col min="15363" max="15379" width="11.453125" style="1" customWidth="1"/>
    <col min="15380" max="15386" width="8.81640625" style="1"/>
    <col min="15387" max="15387" width="11.36328125" style="1" bestFit="1" customWidth="1"/>
    <col min="15388" max="15616" width="8.81640625" style="1"/>
    <col min="15617" max="15617" width="11.453125" style="1" customWidth="1"/>
    <col min="15618" max="15618" width="26.36328125" style="1" customWidth="1"/>
    <col min="15619" max="15635" width="11.453125" style="1" customWidth="1"/>
    <col min="15636" max="15642" width="8.81640625" style="1"/>
    <col min="15643" max="15643" width="11.36328125" style="1" bestFit="1" customWidth="1"/>
    <col min="15644" max="15872" width="8.81640625" style="1"/>
    <col min="15873" max="15873" width="11.453125" style="1" customWidth="1"/>
    <col min="15874" max="15874" width="26.36328125" style="1" customWidth="1"/>
    <col min="15875" max="15891" width="11.453125" style="1" customWidth="1"/>
    <col min="15892" max="15898" width="8.81640625" style="1"/>
    <col min="15899" max="15899" width="11.36328125" style="1" bestFit="1" customWidth="1"/>
    <col min="15900" max="16128" width="8.81640625" style="1"/>
    <col min="16129" max="16129" width="11.453125" style="1" customWidth="1"/>
    <col min="16130" max="16130" width="26.36328125" style="1" customWidth="1"/>
    <col min="16131" max="16147" width="11.453125" style="1" customWidth="1"/>
    <col min="16148" max="16154" width="8.81640625" style="1"/>
    <col min="16155" max="16155" width="11.36328125" style="1" bestFit="1" customWidth="1"/>
    <col min="16156" max="16384" width="8.81640625" style="1"/>
  </cols>
  <sheetData>
    <row r="1" spans="1:27" ht="12.75" customHeight="1" x14ac:dyDescent="0.35">
      <c r="A1" s="90" t="s">
        <v>79</v>
      </c>
      <c r="H1" s="190" t="s">
        <v>117</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0</v>
      </c>
      <c r="D7" s="9">
        <v>0</v>
      </c>
      <c r="E7" s="9">
        <v>0</v>
      </c>
      <c r="F7" s="9">
        <v>0</v>
      </c>
      <c r="G7" s="9">
        <v>0</v>
      </c>
      <c r="H7" s="9">
        <v>0</v>
      </c>
      <c r="I7" s="9">
        <v>0</v>
      </c>
      <c r="J7" s="9">
        <v>0</v>
      </c>
      <c r="K7" s="9">
        <v>0</v>
      </c>
      <c r="L7" s="9">
        <v>0</v>
      </c>
      <c r="M7" s="9">
        <v>0</v>
      </c>
      <c r="N7" s="9">
        <v>0</v>
      </c>
      <c r="O7" s="9">
        <v>0</v>
      </c>
      <c r="P7" s="9">
        <v>0</v>
      </c>
      <c r="Q7" s="9">
        <v>0</v>
      </c>
      <c r="R7" s="9">
        <v>0</v>
      </c>
      <c r="S7" s="9">
        <v>0</v>
      </c>
    </row>
    <row r="8" spans="1:27" s="4" customFormat="1" ht="15" customHeight="1" x14ac:dyDescent="0.35">
      <c r="A8" s="4" t="s">
        <v>3</v>
      </c>
      <c r="C8" s="9">
        <v>0</v>
      </c>
      <c r="D8" s="9">
        <v>0</v>
      </c>
      <c r="E8" s="9">
        <v>0</v>
      </c>
      <c r="F8" s="9">
        <v>0</v>
      </c>
      <c r="G8" s="9">
        <v>0</v>
      </c>
      <c r="H8" s="9">
        <v>0</v>
      </c>
      <c r="I8" s="9">
        <v>2.6655202063628547</v>
      </c>
      <c r="J8" s="9">
        <v>9.0370310525313489</v>
      </c>
      <c r="K8" s="9">
        <v>13.77088911560686</v>
      </c>
      <c r="L8" s="9">
        <v>16.244869737880173</v>
      </c>
      <c r="M8" s="9">
        <v>16.094799594170738</v>
      </c>
      <c r="N8" s="9">
        <v>17.603011314078575</v>
      </c>
      <c r="O8" s="9">
        <v>0</v>
      </c>
      <c r="P8" s="9">
        <v>0</v>
      </c>
      <c r="Q8" s="9">
        <v>0</v>
      </c>
      <c r="R8" s="9">
        <v>0</v>
      </c>
      <c r="S8" s="9">
        <v>0</v>
      </c>
    </row>
    <row r="9" spans="1:27" s="4" customFormat="1" ht="15" customHeight="1" x14ac:dyDescent="0.35">
      <c r="A9" s="4" t="s">
        <v>4</v>
      </c>
      <c r="C9" s="9">
        <v>3.8865004299226139E-2</v>
      </c>
      <c r="D9" s="9">
        <v>4.8667239896818565E-2</v>
      </c>
      <c r="E9" s="9">
        <v>8.6156491831470339E-2</v>
      </c>
      <c r="F9" s="9">
        <v>0.14987102321582116</v>
      </c>
      <c r="G9" s="9">
        <v>0.21969045571797077</v>
      </c>
      <c r="H9" s="9">
        <v>0.32975064488392092</v>
      </c>
      <c r="I9" s="9">
        <v>0.54969905417024933</v>
      </c>
      <c r="J9" s="9">
        <v>1.0263972484952708</v>
      </c>
      <c r="K9" s="9">
        <v>1.8525365434221841</v>
      </c>
      <c r="L9" s="9">
        <v>4.0503009458297505</v>
      </c>
      <c r="M9" s="9">
        <v>7.1874462596732593</v>
      </c>
      <c r="N9" s="9">
        <v>10.890713671539123</v>
      </c>
      <c r="O9" s="9">
        <v>0</v>
      </c>
      <c r="P9" s="9">
        <v>0</v>
      </c>
      <c r="Q9" s="9">
        <v>0</v>
      </c>
      <c r="R9" s="9">
        <v>0</v>
      </c>
      <c r="S9" s="9">
        <v>0</v>
      </c>
    </row>
    <row r="10" spans="1:27" s="4" customFormat="1" ht="15" customHeight="1" x14ac:dyDescent="0.35">
      <c r="A10" s="4" t="s">
        <v>5</v>
      </c>
      <c r="C10" s="9">
        <v>0</v>
      </c>
      <c r="D10" s="9">
        <v>0</v>
      </c>
      <c r="E10" s="9">
        <v>0</v>
      </c>
      <c r="F10" s="9">
        <v>0</v>
      </c>
      <c r="G10" s="9">
        <v>0</v>
      </c>
      <c r="H10" s="9">
        <v>0</v>
      </c>
      <c r="I10" s="9">
        <v>0</v>
      </c>
      <c r="J10" s="9">
        <v>0</v>
      </c>
      <c r="K10" s="9">
        <v>0</v>
      </c>
      <c r="L10" s="9">
        <v>0</v>
      </c>
      <c r="M10" s="9">
        <v>0</v>
      </c>
      <c r="N10" s="9">
        <v>0</v>
      </c>
      <c r="O10" s="9">
        <v>0</v>
      </c>
      <c r="P10" s="9">
        <v>0</v>
      </c>
      <c r="Q10" s="9">
        <v>0</v>
      </c>
      <c r="R10" s="9">
        <v>0</v>
      </c>
      <c r="S10" s="9">
        <v>0</v>
      </c>
    </row>
    <row r="11" spans="1:27" s="4" customFormat="1" ht="15" customHeight="1" x14ac:dyDescent="0.35">
      <c r="A11" s="4" t="s">
        <v>6</v>
      </c>
      <c r="C11" s="9">
        <v>0</v>
      </c>
      <c r="D11" s="9">
        <v>0</v>
      </c>
      <c r="E11" s="9">
        <v>1.3327601031814277E-2</v>
      </c>
      <c r="F11" s="9">
        <v>0.1235597592433362</v>
      </c>
      <c r="G11" s="9">
        <v>0.99226139294926918</v>
      </c>
      <c r="H11" s="9">
        <v>2.2801375752364574</v>
      </c>
      <c r="I11" s="10">
        <v>3.0201203783318995</v>
      </c>
      <c r="J11" s="9">
        <v>4.4376612209802229</v>
      </c>
      <c r="K11" s="9">
        <v>4.2836629406706797</v>
      </c>
      <c r="L11" s="9">
        <v>4.2015477214101482</v>
      </c>
      <c r="M11" s="9">
        <v>4.3406706792777294</v>
      </c>
      <c r="N11" s="9">
        <v>4.4055030094582976</v>
      </c>
      <c r="O11" s="9">
        <v>0</v>
      </c>
      <c r="P11" s="9">
        <v>0</v>
      </c>
      <c r="Q11" s="9">
        <v>0</v>
      </c>
      <c r="R11" s="9">
        <v>0</v>
      </c>
      <c r="S11" s="9">
        <v>0</v>
      </c>
    </row>
    <row r="12" spans="1:27" s="4" customFormat="1" ht="15" customHeight="1" x14ac:dyDescent="0.35">
      <c r="A12" s="11" t="s">
        <v>7</v>
      </c>
      <c r="B12" s="11"/>
      <c r="C12" s="12">
        <f>SUM(C7:C11)</f>
        <v>3.8865004299226139E-2</v>
      </c>
      <c r="D12" s="12">
        <f t="shared" ref="D12:S12" si="0">SUM(D7:D11)</f>
        <v>4.8667239896818565E-2</v>
      </c>
      <c r="E12" s="12">
        <f t="shared" si="0"/>
        <v>9.9484092863284621E-2</v>
      </c>
      <c r="F12" s="12">
        <f t="shared" si="0"/>
        <v>0.27343078245915736</v>
      </c>
      <c r="G12" s="12">
        <f t="shared" si="0"/>
        <v>1.21195184866724</v>
      </c>
      <c r="H12" s="12">
        <f t="shared" si="0"/>
        <v>2.6098882201203786</v>
      </c>
      <c r="I12" s="12">
        <f t="shared" si="0"/>
        <v>6.2353396388650033</v>
      </c>
      <c r="J12" s="12">
        <f t="shared" si="0"/>
        <v>14.501089522006842</v>
      </c>
      <c r="K12" s="12">
        <f t="shared" si="0"/>
        <v>19.907088599699723</v>
      </c>
      <c r="L12" s="12">
        <f t="shared" si="0"/>
        <v>24.49671840512007</v>
      </c>
      <c r="M12" s="12">
        <f t="shared" si="0"/>
        <v>27.622916533121725</v>
      </c>
      <c r="N12" s="12">
        <f t="shared" si="0"/>
        <v>32.899227995075996</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361.22098022355976</v>
      </c>
      <c r="D15" s="12">
        <v>376.35425623387789</v>
      </c>
      <c r="E15" s="12">
        <v>400</v>
      </c>
      <c r="F15" s="12">
        <v>418.83061049011184</v>
      </c>
      <c r="G15" s="12">
        <v>436.7153912295787</v>
      </c>
      <c r="H15" s="12">
        <v>448.40928632846084</v>
      </c>
      <c r="I15" s="12">
        <v>457.60963026655202</v>
      </c>
      <c r="J15" s="12">
        <v>423.81771281169392</v>
      </c>
      <c r="K15" s="12">
        <v>405.58899398108338</v>
      </c>
      <c r="L15" s="12">
        <v>368.87360275150473</v>
      </c>
      <c r="M15" s="12">
        <v>374.03267411865863</v>
      </c>
      <c r="N15" s="12">
        <v>389.76784178847811</v>
      </c>
      <c r="O15" s="12">
        <v>0</v>
      </c>
      <c r="P15" s="12">
        <v>0</v>
      </c>
      <c r="Q15" s="12">
        <v>0</v>
      </c>
      <c r="R15" s="12">
        <v>0</v>
      </c>
      <c r="S15" s="12">
        <v>0</v>
      </c>
    </row>
    <row r="16" spans="1:27" s="7" customFormat="1" ht="27" customHeight="1" thickBot="1" x14ac:dyDescent="0.4">
      <c r="A16" s="13" t="s">
        <v>11</v>
      </c>
      <c r="B16" s="14"/>
      <c r="C16" s="124">
        <f t="shared" ref="C16:S16" si="1">IF(C15&gt;0,C12/C15,"")</f>
        <v>1.0759343013568198E-4</v>
      </c>
      <c r="D16" s="124">
        <f t="shared" si="1"/>
        <v>1.2931231437057344E-4</v>
      </c>
      <c r="E16" s="124">
        <f t="shared" si="1"/>
        <v>2.4871023215821157E-4</v>
      </c>
      <c r="F16" s="124">
        <f t="shared" si="1"/>
        <v>6.5284335865325386E-4</v>
      </c>
      <c r="G16" s="124">
        <f t="shared" si="1"/>
        <v>2.7751525890923412E-3</v>
      </c>
      <c r="H16" s="124">
        <f t="shared" si="1"/>
        <v>5.8203259827420912E-3</v>
      </c>
      <c r="I16" s="124">
        <f t="shared" si="1"/>
        <v>1.3625892521608415E-2</v>
      </c>
      <c r="J16" s="124">
        <f t="shared" si="1"/>
        <v>3.4215392806033591E-2</v>
      </c>
      <c r="K16" s="124">
        <f t="shared" si="1"/>
        <v>4.9081925040175493E-2</v>
      </c>
      <c r="L16" s="124">
        <f t="shared" si="1"/>
        <v>6.6409518660034125E-2</v>
      </c>
      <c r="M16" s="124">
        <f t="shared" si="1"/>
        <v>7.3851613627633483E-2</v>
      </c>
      <c r="N16" s="124">
        <f t="shared" si="1"/>
        <v>8.4407240587410948E-2</v>
      </c>
      <c r="O16" s="124" t="str">
        <f t="shared" si="1"/>
        <v/>
      </c>
      <c r="P16" s="124" t="str">
        <f t="shared" si="1"/>
        <v/>
      </c>
      <c r="Q16" s="124" t="str">
        <f t="shared" si="1"/>
        <v/>
      </c>
      <c r="R16" s="124" t="str">
        <f t="shared" si="1"/>
        <v/>
      </c>
      <c r="S16" s="124"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v>
      </c>
      <c r="I19" s="9">
        <v>0</v>
      </c>
      <c r="J19" s="9">
        <v>0</v>
      </c>
      <c r="K19" s="9">
        <v>0</v>
      </c>
      <c r="L19" s="9">
        <v>0</v>
      </c>
      <c r="M19" s="9">
        <v>0</v>
      </c>
      <c r="N19" s="9">
        <v>0</v>
      </c>
      <c r="O19" s="9">
        <v>0</v>
      </c>
      <c r="P19" s="9">
        <v>0</v>
      </c>
      <c r="Q19" s="9">
        <v>0</v>
      </c>
      <c r="R19" s="9">
        <v>0</v>
      </c>
      <c r="S19" s="9">
        <v>0</v>
      </c>
    </row>
    <row r="20" spans="1:19" s="4" customFormat="1" ht="15" customHeight="1" x14ac:dyDescent="0.35">
      <c r="A20" s="4" t="s">
        <v>14</v>
      </c>
      <c r="C20" s="9">
        <v>0</v>
      </c>
      <c r="D20" s="9">
        <v>0</v>
      </c>
      <c r="E20" s="9">
        <v>0</v>
      </c>
      <c r="F20" s="9">
        <v>0</v>
      </c>
      <c r="G20" s="9">
        <v>0</v>
      </c>
      <c r="H20" s="9">
        <v>0</v>
      </c>
      <c r="I20" s="9">
        <v>0</v>
      </c>
      <c r="J20" s="9">
        <v>0</v>
      </c>
      <c r="K20" s="9">
        <v>0</v>
      </c>
      <c r="L20" s="9">
        <v>0</v>
      </c>
      <c r="M20" s="9">
        <v>0</v>
      </c>
      <c r="N20" s="9">
        <v>0</v>
      </c>
      <c r="O20" s="9">
        <v>0</v>
      </c>
      <c r="P20" s="9">
        <v>0</v>
      </c>
      <c r="Q20" s="9">
        <v>0</v>
      </c>
      <c r="R20" s="9">
        <v>0</v>
      </c>
      <c r="S20" s="9">
        <v>0</v>
      </c>
    </row>
    <row r="21" spans="1:19" s="4" customFormat="1" ht="15" customHeight="1" x14ac:dyDescent="0.35">
      <c r="A21" s="4" t="s">
        <v>15</v>
      </c>
      <c r="C21" s="9">
        <v>0</v>
      </c>
      <c r="D21" s="9">
        <v>0</v>
      </c>
      <c r="E21" s="9">
        <v>0</v>
      </c>
      <c r="F21" s="9">
        <v>0</v>
      </c>
      <c r="G21" s="9">
        <v>0</v>
      </c>
      <c r="H21" s="9">
        <v>0</v>
      </c>
      <c r="I21" s="9">
        <v>0</v>
      </c>
      <c r="J21" s="9">
        <v>0</v>
      </c>
      <c r="K21" s="9">
        <v>0</v>
      </c>
      <c r="L21" s="9">
        <v>0</v>
      </c>
      <c r="M21" s="9">
        <v>0</v>
      </c>
      <c r="N21" s="9">
        <v>0</v>
      </c>
      <c r="O21" s="9">
        <v>0</v>
      </c>
      <c r="P21" s="9">
        <v>0</v>
      </c>
      <c r="Q21" s="9">
        <v>0</v>
      </c>
      <c r="R21" s="9">
        <v>0</v>
      </c>
      <c r="S21" s="9">
        <v>0</v>
      </c>
    </row>
    <row r="22" spans="1:19" s="4" customFormat="1" ht="15" customHeight="1" x14ac:dyDescent="0.35">
      <c r="A22" s="4" t="s">
        <v>16</v>
      </c>
      <c r="C22" s="9">
        <v>0</v>
      </c>
      <c r="D22" s="9">
        <v>0</v>
      </c>
      <c r="E22" s="9">
        <v>0</v>
      </c>
      <c r="F22" s="9">
        <v>0</v>
      </c>
      <c r="G22" s="9">
        <v>0</v>
      </c>
      <c r="H22" s="9">
        <v>0</v>
      </c>
      <c r="I22" s="9">
        <v>0</v>
      </c>
      <c r="J22" s="9">
        <v>0</v>
      </c>
      <c r="K22" s="9">
        <v>0</v>
      </c>
      <c r="L22" s="9">
        <v>0</v>
      </c>
      <c r="M22" s="9">
        <v>0</v>
      </c>
      <c r="N22" s="9">
        <v>0</v>
      </c>
      <c r="O22" s="9">
        <v>0</v>
      </c>
      <c r="P22" s="9">
        <v>0</v>
      </c>
      <c r="Q22" s="9">
        <v>0</v>
      </c>
      <c r="R22" s="9">
        <v>0</v>
      </c>
      <c r="S22" s="9">
        <v>0</v>
      </c>
    </row>
    <row r="23" spans="1:19" s="4" customFormat="1" ht="15" customHeight="1" x14ac:dyDescent="0.35">
      <c r="A23" s="126" t="s">
        <v>17</v>
      </c>
      <c r="C23" s="9">
        <v>0</v>
      </c>
      <c r="D23" s="9">
        <v>0</v>
      </c>
      <c r="E23" s="9">
        <v>0</v>
      </c>
      <c r="F23" s="9">
        <v>0</v>
      </c>
      <c r="G23" s="9">
        <v>0</v>
      </c>
      <c r="H23" s="9">
        <v>0</v>
      </c>
      <c r="I23" s="9">
        <v>0</v>
      </c>
      <c r="J23" s="9">
        <v>0</v>
      </c>
      <c r="K23" s="9">
        <v>0</v>
      </c>
      <c r="L23" s="9">
        <v>0</v>
      </c>
      <c r="M23" s="9">
        <v>0</v>
      </c>
      <c r="N23" s="9">
        <v>0</v>
      </c>
      <c r="O23" s="9">
        <v>0</v>
      </c>
      <c r="P23" s="9">
        <v>0</v>
      </c>
      <c r="Q23" s="9">
        <v>0</v>
      </c>
      <c r="R23" s="9">
        <v>0</v>
      </c>
      <c r="S23" s="9">
        <v>0</v>
      </c>
    </row>
    <row r="24" spans="1:19" s="4" customFormat="1" ht="15" customHeight="1" x14ac:dyDescent="0.35">
      <c r="A24" s="126" t="s">
        <v>18</v>
      </c>
      <c r="C24" s="9">
        <v>0</v>
      </c>
      <c r="D24" s="9">
        <v>0</v>
      </c>
      <c r="E24" s="9">
        <v>0</v>
      </c>
      <c r="F24" s="9">
        <v>0</v>
      </c>
      <c r="G24" s="9">
        <v>0</v>
      </c>
      <c r="H24" s="9">
        <v>0</v>
      </c>
      <c r="I24" s="9">
        <v>0</v>
      </c>
      <c r="J24" s="9">
        <v>0</v>
      </c>
      <c r="K24" s="9">
        <v>0</v>
      </c>
      <c r="L24" s="9">
        <v>0</v>
      </c>
      <c r="M24" s="9">
        <v>0</v>
      </c>
      <c r="N24" s="9">
        <v>0</v>
      </c>
      <c r="O24" s="9">
        <v>0</v>
      </c>
      <c r="P24" s="9">
        <v>0</v>
      </c>
      <c r="Q24" s="9">
        <v>0</v>
      </c>
      <c r="R24" s="9">
        <v>0</v>
      </c>
      <c r="S24" s="9">
        <v>0</v>
      </c>
    </row>
    <row r="25" spans="1:19" s="4" customFormat="1" ht="15" customHeight="1" x14ac:dyDescent="0.35">
      <c r="A25" s="4" t="s">
        <v>19</v>
      </c>
      <c r="C25" s="9">
        <v>0</v>
      </c>
      <c r="D25" s="9">
        <v>0</v>
      </c>
      <c r="E25" s="9">
        <v>0</v>
      </c>
      <c r="F25" s="9">
        <v>0</v>
      </c>
      <c r="G25" s="9">
        <v>14.139677080347759</v>
      </c>
      <c r="H25" s="9">
        <v>15.023406897869494</v>
      </c>
      <c r="I25" s="10">
        <v>15.023406897869494</v>
      </c>
      <c r="J25" s="9">
        <v>0</v>
      </c>
      <c r="K25" s="9">
        <v>0</v>
      </c>
      <c r="L25" s="9">
        <v>5.1099999999999994</v>
      </c>
      <c r="M25" s="9">
        <v>9.7199999999999989</v>
      </c>
      <c r="N25" s="9">
        <v>9.4499999999999993</v>
      </c>
      <c r="O25" s="9">
        <v>0</v>
      </c>
      <c r="P25" s="9">
        <v>0</v>
      </c>
      <c r="Q25" s="9">
        <v>0</v>
      </c>
      <c r="R25" s="9">
        <v>0</v>
      </c>
      <c r="S25" s="9">
        <v>0</v>
      </c>
    </row>
    <row r="26" spans="1:19" s="22" customFormat="1" ht="15" customHeight="1" x14ac:dyDescent="0.35">
      <c r="A26" s="115"/>
      <c r="B26" s="113" t="s">
        <v>20</v>
      </c>
      <c r="C26" s="118" t="s">
        <v>21</v>
      </c>
      <c r="D26" s="118" t="s">
        <v>21</v>
      </c>
      <c r="E26" s="118" t="s">
        <v>21</v>
      </c>
      <c r="F26" s="118" t="s">
        <v>21</v>
      </c>
      <c r="G26" s="118" t="s">
        <v>21</v>
      </c>
      <c r="H26" s="118" t="s">
        <v>21</v>
      </c>
      <c r="I26" s="127" t="s">
        <v>21</v>
      </c>
      <c r="J26" s="21">
        <v>0</v>
      </c>
      <c r="K26" s="21">
        <v>0</v>
      </c>
      <c r="L26" s="21">
        <v>1.77</v>
      </c>
      <c r="M26" s="21">
        <v>6.09</v>
      </c>
      <c r="N26" s="21">
        <v>5.97</v>
      </c>
      <c r="O26" s="21">
        <v>0</v>
      </c>
      <c r="P26" s="21">
        <v>0</v>
      </c>
      <c r="Q26" s="21">
        <v>0</v>
      </c>
      <c r="R26" s="21">
        <v>0</v>
      </c>
      <c r="S26" s="21">
        <v>0</v>
      </c>
    </row>
    <row r="27" spans="1:19" s="22" customFormat="1" ht="15" customHeight="1" x14ac:dyDescent="0.35">
      <c r="B27" s="128" t="s">
        <v>22</v>
      </c>
      <c r="C27" s="118" t="s">
        <v>21</v>
      </c>
      <c r="D27" s="118" t="s">
        <v>21</v>
      </c>
      <c r="E27" s="118" t="s">
        <v>21</v>
      </c>
      <c r="F27" s="118" t="s">
        <v>21</v>
      </c>
      <c r="G27" s="118" t="s">
        <v>21</v>
      </c>
      <c r="H27" s="118" t="s">
        <v>21</v>
      </c>
      <c r="I27" s="127" t="s">
        <v>21</v>
      </c>
      <c r="J27" s="21">
        <v>0</v>
      </c>
      <c r="K27" s="21">
        <v>0</v>
      </c>
      <c r="L27" s="21">
        <v>3.34</v>
      </c>
      <c r="M27" s="21">
        <v>3.63</v>
      </c>
      <c r="N27" s="21">
        <v>3.48</v>
      </c>
      <c r="O27" s="21">
        <v>0</v>
      </c>
      <c r="P27" s="21">
        <v>0</v>
      </c>
      <c r="Q27" s="21">
        <v>0</v>
      </c>
      <c r="R27" s="21">
        <v>0</v>
      </c>
      <c r="S27" s="21">
        <v>0</v>
      </c>
    </row>
    <row r="28" spans="1:19" s="22" customFormat="1" ht="15" customHeight="1" x14ac:dyDescent="0.35">
      <c r="B28" s="128" t="s">
        <v>23</v>
      </c>
      <c r="C28" s="118" t="s">
        <v>21</v>
      </c>
      <c r="D28" s="118" t="s">
        <v>21</v>
      </c>
      <c r="E28" s="118" t="s">
        <v>21</v>
      </c>
      <c r="F28" s="118" t="s">
        <v>21</v>
      </c>
      <c r="G28" s="118" t="s">
        <v>21</v>
      </c>
      <c r="H28" s="118" t="s">
        <v>21</v>
      </c>
      <c r="I28" s="127" t="s">
        <v>21</v>
      </c>
      <c r="J28" s="21">
        <v>0</v>
      </c>
      <c r="K28" s="21">
        <v>0</v>
      </c>
      <c r="L28" s="21">
        <v>0</v>
      </c>
      <c r="M28" s="21">
        <v>0</v>
      </c>
      <c r="N28" s="21">
        <v>0</v>
      </c>
      <c r="O28" s="21">
        <v>0</v>
      </c>
      <c r="P28" s="21">
        <v>0</v>
      </c>
      <c r="Q28" s="21">
        <v>0</v>
      </c>
      <c r="R28" s="21">
        <v>0</v>
      </c>
      <c r="S28" s="21">
        <v>0</v>
      </c>
    </row>
    <row r="29" spans="1:19" s="22" customFormat="1" ht="15" customHeight="1" x14ac:dyDescent="0.35">
      <c r="B29" s="128" t="s">
        <v>24</v>
      </c>
      <c r="C29" s="118" t="s">
        <v>21</v>
      </c>
      <c r="D29" s="118" t="s">
        <v>21</v>
      </c>
      <c r="E29" s="118" t="s">
        <v>21</v>
      </c>
      <c r="F29" s="118" t="s">
        <v>21</v>
      </c>
      <c r="G29" s="118" t="s">
        <v>21</v>
      </c>
      <c r="H29" s="118" t="s">
        <v>21</v>
      </c>
      <c r="I29" s="127"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15.90713671539123</v>
      </c>
      <c r="K30" s="9">
        <v>15.90713671539123</v>
      </c>
      <c r="L30" s="9">
        <v>9.9134068978694945</v>
      </c>
      <c r="M30" s="9">
        <v>1.0279927390861587E-3</v>
      </c>
      <c r="N30" s="9">
        <v>0.27000000000000135</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0</v>
      </c>
      <c r="D32" s="12">
        <v>0</v>
      </c>
      <c r="E32" s="12">
        <v>0</v>
      </c>
      <c r="F32" s="12">
        <v>0</v>
      </c>
      <c r="G32" s="12">
        <v>14.139677080347759</v>
      </c>
      <c r="H32" s="12">
        <v>15.023406897869494</v>
      </c>
      <c r="I32" s="24">
        <v>15.023406897869494</v>
      </c>
      <c r="J32" s="12">
        <v>0</v>
      </c>
      <c r="K32" s="12">
        <v>0</v>
      </c>
      <c r="L32" s="12">
        <v>6.88</v>
      </c>
      <c r="M32" s="12">
        <v>15.809999999999999</v>
      </c>
      <c r="N32" s="12">
        <v>15.42</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653.19575809687592</v>
      </c>
      <c r="D35" s="12">
        <v>666.547243718353</v>
      </c>
      <c r="E35" s="12">
        <v>663.46613165185818</v>
      </c>
      <c r="F35" s="12">
        <v>707.62873793828226</v>
      </c>
      <c r="G35" s="12">
        <v>736.14693799560519</v>
      </c>
      <c r="H35" s="12">
        <v>738.05770516862515</v>
      </c>
      <c r="I35" s="12">
        <v>753.46326550109859</v>
      </c>
      <c r="J35" s="12">
        <v>732.77921085315745</v>
      </c>
      <c r="K35" s="12">
        <v>677.31919365625288</v>
      </c>
      <c r="L35" s="12">
        <v>612.4750730868443</v>
      </c>
      <c r="M35" s="12">
        <v>596.08713384924044</v>
      </c>
      <c r="N35" s="12">
        <v>617.53389032196435</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24">
        <f t="shared" ref="C37:S37" si="2">IF(C35&gt;0,C32/C35,"")</f>
        <v>0</v>
      </c>
      <c r="D37" s="124">
        <f t="shared" si="2"/>
        <v>0</v>
      </c>
      <c r="E37" s="124">
        <f t="shared" si="2"/>
        <v>0</v>
      </c>
      <c r="F37" s="124">
        <f t="shared" si="2"/>
        <v>0</v>
      </c>
      <c r="G37" s="124">
        <f t="shared" si="2"/>
        <v>1.9207683073229294E-2</v>
      </c>
      <c r="H37" s="124">
        <f t="shared" si="2"/>
        <v>2.0355328306527299E-2</v>
      </c>
      <c r="I37" s="125">
        <f t="shared" si="2"/>
        <v>1.993913649908071E-2</v>
      </c>
      <c r="J37" s="124">
        <f t="shared" si="2"/>
        <v>0</v>
      </c>
      <c r="K37" s="124">
        <f t="shared" si="2"/>
        <v>0</v>
      </c>
      <c r="L37" s="124">
        <f t="shared" si="2"/>
        <v>1.123311021512294E-2</v>
      </c>
      <c r="M37" s="124">
        <f t="shared" si="2"/>
        <v>2.6522968039767471E-2</v>
      </c>
      <c r="N37" s="124">
        <f t="shared" si="2"/>
        <v>2.4970289471822279E-2</v>
      </c>
      <c r="O37" s="124" t="str">
        <f t="shared" si="2"/>
        <v/>
      </c>
      <c r="P37" s="124" t="str">
        <f t="shared" si="2"/>
        <v/>
      </c>
      <c r="Q37" s="124" t="str">
        <f t="shared" si="2"/>
        <v/>
      </c>
      <c r="R37" s="124" t="str">
        <f t="shared" si="2"/>
        <v/>
      </c>
      <c r="S37" s="124"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49.97611541033725</v>
      </c>
      <c r="D40" s="9">
        <v>50.945829750644883</v>
      </c>
      <c r="E40" s="9">
        <v>53.979172637814081</v>
      </c>
      <c r="F40" s="9">
        <v>69.203210088850668</v>
      </c>
      <c r="G40" s="9">
        <v>75.890895194420565</v>
      </c>
      <c r="H40" s="9">
        <v>80.844559090474831</v>
      </c>
      <c r="I40" s="10">
        <v>82.803095442820293</v>
      </c>
      <c r="J40" s="9">
        <v>87.336390560810159</v>
      </c>
      <c r="K40" s="9">
        <v>85.998853539696185</v>
      </c>
      <c r="L40" s="9">
        <v>87.551351867774912</v>
      </c>
      <c r="M40" s="9">
        <v>92.304385210662076</v>
      </c>
      <c r="N40" s="9">
        <v>98.151332760103188</v>
      </c>
      <c r="O40" s="9">
        <v>0</v>
      </c>
      <c r="P40" s="9">
        <v>0</v>
      </c>
      <c r="Q40" s="9">
        <v>0</v>
      </c>
      <c r="R40" s="9">
        <v>0</v>
      </c>
      <c r="S40" s="9">
        <v>0</v>
      </c>
    </row>
    <row r="41" spans="1:19" s="4" customFormat="1" ht="15" customHeight="1" x14ac:dyDescent="0.35">
      <c r="A41" s="4" t="s">
        <v>33</v>
      </c>
      <c r="C41" s="9">
        <v>0</v>
      </c>
      <c r="D41" s="9">
        <v>0</v>
      </c>
      <c r="E41" s="9">
        <v>0</v>
      </c>
      <c r="F41" s="9">
        <v>0</v>
      </c>
      <c r="G41" s="9">
        <v>0</v>
      </c>
      <c r="H41" s="9">
        <v>9.553835865099837E-2</v>
      </c>
      <c r="I41" s="10">
        <v>0.11942294831374797</v>
      </c>
      <c r="J41" s="9">
        <v>0.74042227954523743</v>
      </c>
      <c r="K41" s="9">
        <v>0.74042227954523743</v>
      </c>
      <c r="L41" s="9">
        <v>1.0031527658354829</v>
      </c>
      <c r="M41" s="9">
        <v>1.0748065348237317</v>
      </c>
      <c r="N41" s="9">
        <v>1.2181140728002293</v>
      </c>
      <c r="O41" s="9">
        <v>0</v>
      </c>
      <c r="P41" s="9">
        <v>0</v>
      </c>
      <c r="Q41" s="9">
        <v>0</v>
      </c>
      <c r="R41" s="9">
        <v>0</v>
      </c>
      <c r="S41" s="9">
        <v>0</v>
      </c>
    </row>
    <row r="42" spans="1:19" s="4" customFormat="1" ht="15" customHeight="1" x14ac:dyDescent="0.35">
      <c r="A42" s="4" t="s">
        <v>34</v>
      </c>
      <c r="C42" s="9">
        <v>0</v>
      </c>
      <c r="D42" s="9">
        <v>0</v>
      </c>
      <c r="E42" s="9">
        <v>0</v>
      </c>
      <c r="F42" s="9">
        <v>0</v>
      </c>
      <c r="G42" s="9">
        <v>0</v>
      </c>
      <c r="H42" s="9">
        <v>0</v>
      </c>
      <c r="I42" s="9">
        <v>0</v>
      </c>
      <c r="J42" s="9">
        <v>0</v>
      </c>
      <c r="K42" s="9">
        <v>0</v>
      </c>
      <c r="L42" s="9">
        <v>0</v>
      </c>
      <c r="M42" s="9">
        <v>0</v>
      </c>
      <c r="N42" s="9">
        <v>0</v>
      </c>
      <c r="O42" s="9">
        <v>0</v>
      </c>
      <c r="P42" s="9">
        <v>0</v>
      </c>
      <c r="Q42" s="9">
        <v>0</v>
      </c>
      <c r="R42" s="9">
        <v>0</v>
      </c>
      <c r="S42" s="9">
        <v>0</v>
      </c>
    </row>
    <row r="43" spans="1:19" s="4" customFormat="1" ht="15" customHeight="1" x14ac:dyDescent="0.35">
      <c r="A43" s="11" t="s">
        <v>35</v>
      </c>
      <c r="C43" s="12">
        <v>49.97611541033725</v>
      </c>
      <c r="D43" s="12">
        <v>50.945829750644883</v>
      </c>
      <c r="E43" s="12">
        <v>53.979172637814081</v>
      </c>
      <c r="F43" s="12">
        <v>69.203210088850668</v>
      </c>
      <c r="G43" s="12">
        <v>75.890895194420565</v>
      </c>
      <c r="H43" s="12">
        <v>80.94009744912583</v>
      </c>
      <c r="I43" s="12">
        <v>82.922518391134048</v>
      </c>
      <c r="J43" s="12">
        <v>88.076812840355402</v>
      </c>
      <c r="K43" s="12">
        <v>86.739275819241428</v>
      </c>
      <c r="L43" s="12">
        <v>88.554504633610392</v>
      </c>
      <c r="M43" s="12">
        <v>93.379191745485812</v>
      </c>
      <c r="N43" s="12">
        <v>99.369446832903421</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539.4425336772714</v>
      </c>
      <c r="D45" s="12">
        <v>511.00212572848</v>
      </c>
      <c r="E45" s="12">
        <v>517.32504538072033</v>
      </c>
      <c r="F45" s="12">
        <v>529.32299130600938</v>
      </c>
      <c r="G45" s="12">
        <v>524.42579057991782</v>
      </c>
      <c r="H45" s="12">
        <v>497.48827266647567</v>
      </c>
      <c r="I45" s="12">
        <v>456.67213623769942</v>
      </c>
      <c r="J45" s="12">
        <v>459.14268653864519</v>
      </c>
      <c r="K45" s="12">
        <v>419.49613069647467</v>
      </c>
      <c r="L45" s="12">
        <v>409.95340116556798</v>
      </c>
      <c r="M45" s="12">
        <v>432.96142638769464</v>
      </c>
      <c r="N45" s="12">
        <v>440.90474825642491</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24">
        <f t="shared" ref="C47:S47" si="3">IF(C45&gt;0,C43/C45,"")</f>
        <v>9.2644002447601057E-2</v>
      </c>
      <c r="D47" s="124">
        <f t="shared" si="3"/>
        <v>9.969788223095348E-2</v>
      </c>
      <c r="E47" s="124">
        <f t="shared" si="3"/>
        <v>0.1043428558501138</v>
      </c>
      <c r="F47" s="124">
        <f t="shared" si="3"/>
        <v>0.13073909734792397</v>
      </c>
      <c r="G47" s="124">
        <f t="shared" si="3"/>
        <v>0.14471236265954671</v>
      </c>
      <c r="H47" s="124">
        <f t="shared" si="3"/>
        <v>0.16269749840593611</v>
      </c>
      <c r="I47" s="124">
        <f t="shared" si="3"/>
        <v>0.18157998224786062</v>
      </c>
      <c r="J47" s="124">
        <f t="shared" si="3"/>
        <v>0.19182884846613393</v>
      </c>
      <c r="K47" s="124">
        <f t="shared" si="3"/>
        <v>0.20677014511488165</v>
      </c>
      <c r="L47" s="124">
        <f t="shared" si="3"/>
        <v>0.21601114756417367</v>
      </c>
      <c r="M47" s="124">
        <f t="shared" si="3"/>
        <v>0.21567554533569361</v>
      </c>
      <c r="N47" s="124">
        <f t="shared" si="3"/>
        <v>0.22537622292765908</v>
      </c>
      <c r="O47" s="124" t="str">
        <f t="shared" si="3"/>
        <v/>
      </c>
      <c r="P47" s="124" t="str">
        <f t="shared" si="3"/>
        <v/>
      </c>
      <c r="Q47" s="124" t="str">
        <f t="shared" si="3"/>
        <v/>
      </c>
      <c r="R47" s="124" t="str">
        <f t="shared" si="3"/>
        <v/>
      </c>
      <c r="S47" s="124"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116" t="s">
        <v>40</v>
      </c>
      <c r="C49" s="9"/>
      <c r="D49" s="9"/>
      <c r="E49" s="9"/>
      <c r="F49" s="9"/>
      <c r="G49" s="9"/>
      <c r="H49" s="9"/>
      <c r="I49" s="9"/>
      <c r="J49" s="9"/>
      <c r="K49" s="9"/>
      <c r="L49" s="9"/>
      <c r="M49" s="9"/>
      <c r="N49" s="9"/>
      <c r="O49" s="9"/>
      <c r="P49" s="9"/>
      <c r="Q49" s="9"/>
      <c r="R49" s="9"/>
      <c r="S49" s="9"/>
    </row>
    <row r="50" spans="1:19" s="4" customFormat="1" ht="15" customHeight="1" x14ac:dyDescent="0.35">
      <c r="A50" s="117" t="s">
        <v>41</v>
      </c>
      <c r="B50" s="117"/>
      <c r="C50" s="9">
        <v>3.8865004299226139E-2</v>
      </c>
      <c r="D50" s="9">
        <v>4.8667239896818565E-2</v>
      </c>
      <c r="E50" s="9">
        <v>9.9484092863284621E-2</v>
      </c>
      <c r="F50" s="9">
        <v>0.27343078245915736</v>
      </c>
      <c r="G50" s="9">
        <v>1.21195184866724</v>
      </c>
      <c r="H50" s="9">
        <v>2.6098882201203786</v>
      </c>
      <c r="I50" s="9">
        <v>6.2353396388650033</v>
      </c>
      <c r="J50" s="9">
        <v>14.501089522006843</v>
      </c>
      <c r="K50" s="9">
        <v>19.907088599699723</v>
      </c>
      <c r="L50" s="9">
        <v>24.49671840512007</v>
      </c>
      <c r="M50" s="9">
        <v>27.622916533121728</v>
      </c>
      <c r="N50" s="9">
        <v>32.899227995075996</v>
      </c>
      <c r="O50" s="9">
        <v>0</v>
      </c>
      <c r="P50" s="9">
        <v>0</v>
      </c>
      <c r="Q50" s="9">
        <v>0</v>
      </c>
      <c r="R50" s="9">
        <v>0</v>
      </c>
      <c r="S50" s="9">
        <v>0</v>
      </c>
    </row>
    <row r="51" spans="1:19" s="4" customFormat="1" ht="15" customHeight="1" x14ac:dyDescent="0.35">
      <c r="A51" s="117" t="s">
        <v>42</v>
      </c>
      <c r="B51" s="117"/>
      <c r="C51" s="9">
        <v>49.97611541033725</v>
      </c>
      <c r="D51" s="9">
        <v>50.945829750644883</v>
      </c>
      <c r="E51" s="9">
        <v>53.979172637814081</v>
      </c>
      <c r="F51" s="9">
        <v>69.203210088850668</v>
      </c>
      <c r="G51" s="9">
        <v>75.890895194420565</v>
      </c>
      <c r="H51" s="9">
        <v>80.94009744912583</v>
      </c>
      <c r="I51" s="9">
        <v>82.922518391134048</v>
      </c>
      <c r="J51" s="9">
        <v>88.076812840355402</v>
      </c>
      <c r="K51" s="9">
        <v>86.739275819241428</v>
      </c>
      <c r="L51" s="9">
        <v>88.554504633610392</v>
      </c>
      <c r="M51" s="9">
        <v>93.379191745485812</v>
      </c>
      <c r="N51" s="9">
        <v>99.369446832903421</v>
      </c>
      <c r="O51" s="9">
        <v>0</v>
      </c>
      <c r="P51" s="9">
        <v>0</v>
      </c>
      <c r="Q51" s="9">
        <v>0</v>
      </c>
      <c r="R51" s="9">
        <v>0</v>
      </c>
      <c r="S51" s="9">
        <v>0</v>
      </c>
    </row>
    <row r="52" spans="1:19" s="4" customFormat="1" ht="15" customHeight="1" x14ac:dyDescent="0.35">
      <c r="A52" s="117" t="s">
        <v>43</v>
      </c>
      <c r="B52" s="117"/>
      <c r="C52" s="9">
        <v>0</v>
      </c>
      <c r="D52" s="9">
        <v>0</v>
      </c>
      <c r="E52" s="9">
        <v>0</v>
      </c>
      <c r="F52" s="9">
        <v>0</v>
      </c>
      <c r="G52" s="9">
        <v>14.139677080347759</v>
      </c>
      <c r="H52" s="9">
        <v>15.023406897869494</v>
      </c>
      <c r="I52" s="9">
        <v>15.023406897869494</v>
      </c>
      <c r="J52" s="9">
        <v>0</v>
      </c>
      <c r="K52" s="9">
        <v>0</v>
      </c>
      <c r="L52" s="9">
        <v>5.1099999999999994</v>
      </c>
      <c r="M52" s="9">
        <v>9.7199999999999989</v>
      </c>
      <c r="N52" s="9">
        <v>9.4499999999999993</v>
      </c>
      <c r="O52" s="9">
        <v>0</v>
      </c>
      <c r="P52" s="9">
        <v>0</v>
      </c>
      <c r="Q52" s="9">
        <v>0</v>
      </c>
      <c r="R52" s="9">
        <v>0</v>
      </c>
      <c r="S52" s="9">
        <v>0</v>
      </c>
    </row>
    <row r="53" spans="1:19" s="4" customFormat="1" ht="15" customHeight="1" x14ac:dyDescent="0.35">
      <c r="A53" s="4" t="s">
        <v>44</v>
      </c>
      <c r="B53" s="117"/>
      <c r="C53" s="9">
        <f>C50+C51+C52</f>
        <v>50.014980414636476</v>
      </c>
      <c r="D53" s="9">
        <f t="shared" ref="D53:S53" si="4">D50+D51+D52</f>
        <v>50.994496990541698</v>
      </c>
      <c r="E53" s="9">
        <f t="shared" si="4"/>
        <v>54.078656730677366</v>
      </c>
      <c r="F53" s="9">
        <f t="shared" si="4"/>
        <v>69.476640871309826</v>
      </c>
      <c r="G53" s="9">
        <f t="shared" si="4"/>
        <v>91.242524123435572</v>
      </c>
      <c r="H53" s="9">
        <f t="shared" si="4"/>
        <v>98.573392567115704</v>
      </c>
      <c r="I53" s="9">
        <f t="shared" si="4"/>
        <v>104.18126492786854</v>
      </c>
      <c r="J53" s="9">
        <f t="shared" si="4"/>
        <v>102.57790236236224</v>
      </c>
      <c r="K53" s="9">
        <f t="shared" si="4"/>
        <v>106.64636441894115</v>
      </c>
      <c r="L53" s="9">
        <f t="shared" si="4"/>
        <v>118.16122303873045</v>
      </c>
      <c r="M53" s="9">
        <f t="shared" si="4"/>
        <v>130.72210827860755</v>
      </c>
      <c r="N53" s="9">
        <f t="shared" si="4"/>
        <v>141.71867482797941</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119" t="s">
        <v>46</v>
      </c>
      <c r="B56" s="117"/>
      <c r="C56" s="9"/>
      <c r="D56" s="9"/>
      <c r="E56" s="9"/>
      <c r="F56" s="9"/>
      <c r="G56" s="9"/>
      <c r="H56" s="9"/>
      <c r="I56" s="9"/>
      <c r="J56" s="9"/>
      <c r="K56" s="9"/>
      <c r="L56" s="9"/>
      <c r="M56" s="9"/>
      <c r="N56" s="9"/>
      <c r="O56" s="9"/>
      <c r="P56" s="9"/>
      <c r="Q56" s="9"/>
      <c r="R56" s="9"/>
      <c r="S56" s="9"/>
    </row>
    <row r="57" spans="1:19" ht="15" customHeight="1" x14ac:dyDescent="0.35">
      <c r="A57" s="117" t="s">
        <v>47</v>
      </c>
      <c r="B57" s="117"/>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117" t="s">
        <v>48</v>
      </c>
      <c r="B58" s="117"/>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117"/>
      <c r="B59" s="117"/>
      <c r="C59" s="9"/>
      <c r="D59" s="9"/>
      <c r="E59" s="9"/>
      <c r="F59" s="9"/>
      <c r="G59" s="9"/>
      <c r="H59" s="9"/>
      <c r="I59" s="9"/>
      <c r="J59" s="9"/>
      <c r="K59" s="9"/>
      <c r="L59" s="9"/>
      <c r="M59" s="9"/>
      <c r="N59" s="9"/>
      <c r="O59" s="9"/>
      <c r="P59" s="9"/>
      <c r="Q59" s="9"/>
      <c r="R59" s="9"/>
      <c r="S59" s="9"/>
    </row>
    <row r="60" spans="1:19" s="4" customFormat="1" ht="15" customHeight="1" x14ac:dyDescent="0.35">
      <c r="A60" s="11" t="s">
        <v>49</v>
      </c>
      <c r="B60" s="117"/>
      <c r="C60" s="12">
        <f t="shared" ref="C60:S60" si="5">C53+C57-C58</f>
        <v>50.014980414636476</v>
      </c>
      <c r="D60" s="12">
        <f t="shared" si="5"/>
        <v>50.994496990541698</v>
      </c>
      <c r="E60" s="12">
        <f t="shared" si="5"/>
        <v>54.078656730677366</v>
      </c>
      <c r="F60" s="12">
        <f t="shared" si="5"/>
        <v>69.476640871309826</v>
      </c>
      <c r="G60" s="12">
        <f t="shared" si="5"/>
        <v>91.242524123435572</v>
      </c>
      <c r="H60" s="12">
        <f t="shared" si="5"/>
        <v>98.573392567115704</v>
      </c>
      <c r="I60" s="12">
        <f t="shared" si="5"/>
        <v>104.18126492786854</v>
      </c>
      <c r="J60" s="12">
        <f t="shared" si="5"/>
        <v>102.57790236236224</v>
      </c>
      <c r="K60" s="12">
        <f t="shared" si="5"/>
        <v>106.64636441894115</v>
      </c>
      <c r="L60" s="12">
        <f t="shared" si="5"/>
        <v>118.16122303873045</v>
      </c>
      <c r="M60" s="12">
        <f t="shared" si="5"/>
        <v>130.72210827860755</v>
      </c>
      <c r="N60" s="12">
        <f t="shared" si="5"/>
        <v>141.71867482797941</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119"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1863.4680424190312</v>
      </c>
      <c r="D63" s="9">
        <v>1859.8150616222413</v>
      </c>
      <c r="E63" s="9">
        <v>1896.0964220884682</v>
      </c>
      <c r="F63" s="9">
        <v>1957.5665185822108</v>
      </c>
      <c r="G63" s="9">
        <v>1996.9011894525652</v>
      </c>
      <c r="H63" s="9">
        <v>1962.3086605522119</v>
      </c>
      <c r="I63" s="9">
        <v>1952.3108101652815</v>
      </c>
      <c r="J63" s="9">
        <v>1941.1480366867297</v>
      </c>
      <c r="K63" s="9">
        <v>1780.7362185917643</v>
      </c>
      <c r="L63" s="9">
        <v>1636.0282077003917</v>
      </c>
      <c r="M63" s="9">
        <v>1639.7040460494886</v>
      </c>
      <c r="N63" s="9">
        <v>1687.1418973918028</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119"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1863.4680424190312</v>
      </c>
      <c r="D66" s="9">
        <v>1859.8150616222413</v>
      </c>
      <c r="E66" s="9">
        <v>1896.0964220884682</v>
      </c>
      <c r="F66" s="9">
        <v>1957.5665185822108</v>
      </c>
      <c r="G66" s="9">
        <v>1996.9011894525652</v>
      </c>
      <c r="H66" s="9">
        <v>1962.3086605522119</v>
      </c>
      <c r="I66" s="9">
        <v>1952.3108101652815</v>
      </c>
      <c r="J66" s="9">
        <v>1941.1480366867297</v>
      </c>
      <c r="K66" s="9">
        <v>1780.7362185917643</v>
      </c>
      <c r="L66" s="9">
        <v>1636.0282077003917</v>
      </c>
      <c r="M66" s="9">
        <v>1639.7040460494886</v>
      </c>
      <c r="N66" s="9">
        <v>1687.1418973918028</v>
      </c>
      <c r="O66" s="9">
        <v>0</v>
      </c>
      <c r="P66" s="9">
        <v>0</v>
      </c>
      <c r="Q66" s="9">
        <v>0</v>
      </c>
      <c r="R66" s="9">
        <v>0</v>
      </c>
      <c r="S66" s="9">
        <v>0</v>
      </c>
    </row>
    <row r="67" spans="1:27" s="4" customFormat="1" ht="15" customHeight="1" x14ac:dyDescent="0.35">
      <c r="A67" s="11" t="s">
        <v>54</v>
      </c>
      <c r="C67" s="9">
        <v>1629.5163565491544</v>
      </c>
      <c r="D67" s="9">
        <v>1629.9261145600456</v>
      </c>
      <c r="E67" s="9">
        <v>1658.2224734403358</v>
      </c>
      <c r="F67" s="9">
        <v>1735.918173163275</v>
      </c>
      <c r="G67" s="9">
        <v>1777.9267428776152</v>
      </c>
      <c r="H67" s="9">
        <v>1764.0285202732396</v>
      </c>
      <c r="I67" s="9">
        <v>1748.3522064297315</v>
      </c>
      <c r="J67" s="9">
        <v>1711.4500769848091</v>
      </c>
      <c r="K67" s="9">
        <v>1576.028604108149</v>
      </c>
      <c r="L67" s="9">
        <v>1455.9046248877423</v>
      </c>
      <c r="M67" s="9">
        <v>1463.9451493933309</v>
      </c>
      <c r="N67" s="9">
        <v>1511.2308194026939</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24">
        <f t="shared" ref="C69:S69" si="6">IF(C67&gt;0,(C53+C57-C58)/C67,"")</f>
        <v>3.0693144142814117E-2</v>
      </c>
      <c r="D69" s="124">
        <f t="shared" si="6"/>
        <v>3.1286385643502793E-2</v>
      </c>
      <c r="E69" s="124">
        <f t="shared" si="6"/>
        <v>3.2612425411458618E-2</v>
      </c>
      <c r="F69" s="124">
        <f t="shared" si="6"/>
        <v>4.0022992987455215E-2</v>
      </c>
      <c r="G69" s="124">
        <f t="shared" si="6"/>
        <v>5.1319619601287655E-2</v>
      </c>
      <c r="H69" s="124">
        <f t="shared" si="6"/>
        <v>5.5879704570676189E-2</v>
      </c>
      <c r="I69" s="124">
        <f t="shared" si="6"/>
        <v>5.9588259473538588E-2</v>
      </c>
      <c r="J69" s="124">
        <f t="shared" si="6"/>
        <v>5.9936251569243246E-2</v>
      </c>
      <c r="K69" s="124">
        <f t="shared" si="6"/>
        <v>6.7667784798417868E-2</v>
      </c>
      <c r="L69" s="124">
        <f t="shared" si="6"/>
        <v>8.1160002529589659E-2</v>
      </c>
      <c r="M69" s="124">
        <f t="shared" si="6"/>
        <v>8.9294403094801536E-2</v>
      </c>
      <c r="N69" s="124">
        <f t="shared" si="6"/>
        <v>9.3776988272375877E-2</v>
      </c>
      <c r="O69" s="124" t="str">
        <f t="shared" si="6"/>
        <v/>
      </c>
      <c r="P69" s="124" t="str">
        <f t="shared" si="6"/>
        <v/>
      </c>
      <c r="Q69" s="124" t="str">
        <f t="shared" si="6"/>
        <v/>
      </c>
      <c r="R69" s="124" t="str">
        <f t="shared" si="6"/>
        <v/>
      </c>
      <c r="S69" s="124"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111" t="s">
        <v>80</v>
      </c>
      <c r="E72" s="33"/>
      <c r="F72" s="3"/>
      <c r="G72" s="3"/>
      <c r="H72" s="3"/>
      <c r="I72" s="34"/>
      <c r="J72" s="192" t="s">
        <v>59</v>
      </c>
      <c r="K72" s="192"/>
      <c r="L72" s="192" t="s">
        <v>60</v>
      </c>
      <c r="M72" s="192"/>
      <c r="N72" s="192" t="s">
        <v>61</v>
      </c>
      <c r="O72" s="192"/>
      <c r="P72" s="192" t="s">
        <v>62</v>
      </c>
      <c r="Q72" s="192"/>
      <c r="R72" s="35"/>
      <c r="S72" s="111" t="s">
        <v>63</v>
      </c>
    </row>
    <row r="73" spans="1:27" s="4" customFormat="1" ht="22.5" customHeight="1" x14ac:dyDescent="0.35">
      <c r="D73" s="123">
        <v>2.9000000000000001E-2</v>
      </c>
      <c r="J73" s="191">
        <v>4.9200000000000008E-2</v>
      </c>
      <c r="K73" s="191"/>
      <c r="L73" s="191">
        <v>5.9300000000000005E-2</v>
      </c>
      <c r="M73" s="191"/>
      <c r="N73" s="191">
        <v>7.4450000000000002E-2</v>
      </c>
      <c r="O73" s="191"/>
      <c r="P73" s="191">
        <v>9.4649999999999998E-2</v>
      </c>
      <c r="Q73" s="191"/>
      <c r="R73" s="122"/>
      <c r="S73" s="123">
        <v>0.13</v>
      </c>
    </row>
    <row r="74" spans="1:27" s="120"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120" customFormat="1" ht="15" customHeight="1" x14ac:dyDescent="0.35"/>
    <row r="79" spans="1:27" s="120" customFormat="1" ht="15" customHeight="1" x14ac:dyDescent="0.35"/>
    <row r="80" spans="1:27" s="120" customFormat="1" ht="15" customHeight="1" x14ac:dyDescent="0.35"/>
    <row r="81" spans="1:20" s="120" customFormat="1" ht="15" customHeight="1" x14ac:dyDescent="0.35"/>
    <row r="82" spans="1:20" s="120" customFormat="1" ht="15" customHeight="1" x14ac:dyDescent="0.35"/>
    <row r="83" spans="1:20" s="120" customFormat="1" ht="15" customHeight="1" x14ac:dyDescent="0.35"/>
    <row r="84" spans="1:20" s="120" customFormat="1" ht="15" customHeight="1" x14ac:dyDescent="0.35">
      <c r="T84" s="121"/>
    </row>
    <row r="85" spans="1:20" s="120" customFormat="1" ht="15" customHeight="1" x14ac:dyDescent="0.35"/>
    <row r="86" spans="1:20" s="120" customFormat="1" ht="15" customHeight="1" x14ac:dyDescent="0.35"/>
    <row r="87" spans="1:20" s="120" customFormat="1" ht="15" customHeight="1" x14ac:dyDescent="0.35"/>
    <row r="88" spans="1:20" s="120" customFormat="1" ht="15" customHeight="1" x14ac:dyDescent="0.35"/>
    <row r="89" spans="1:20" s="120"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120" customFormat="1" ht="15" customHeight="1" x14ac:dyDescent="0.35">
      <c r="A95" s="114"/>
    </row>
    <row r="103" s="120" customFormat="1" ht="11.5" x14ac:dyDescent="0.35"/>
    <row r="104" s="120" customFormat="1" ht="11.5" x14ac:dyDescent="0.35"/>
    <row r="105" s="120" customFormat="1" ht="11.5" x14ac:dyDescent="0.35"/>
    <row r="106" s="120"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H1:K2"/>
    <mergeCell ref="J73:K73"/>
    <mergeCell ref="L73:M73"/>
    <mergeCell ref="N73:O73"/>
    <mergeCell ref="P73:Q73"/>
    <mergeCell ref="J72:K72"/>
    <mergeCell ref="L72:M72"/>
    <mergeCell ref="N72:O72"/>
    <mergeCell ref="P72:Q72"/>
    <mergeCell ref="J71:Q7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92</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260.99188524521867</v>
      </c>
      <c r="D7" s="9">
        <v>253.43234936889456</v>
      </c>
      <c r="E7" s="9">
        <v>249.50804654223768</v>
      </c>
      <c r="F7" s="9">
        <v>250.24936136335958</v>
      </c>
      <c r="G7" s="9">
        <v>251.2249926516572</v>
      </c>
      <c r="H7" s="9">
        <v>251.69116219362195</v>
      </c>
      <c r="I7" s="9">
        <v>260.82097056980649</v>
      </c>
      <c r="J7" s="9">
        <v>266.3125807431332</v>
      </c>
      <c r="K7" s="9">
        <v>270.01050064176195</v>
      </c>
      <c r="L7" s="9">
        <v>263.09953255109804</v>
      </c>
      <c r="M7" s="9">
        <v>258.06189450791669</v>
      </c>
      <c r="N7" s="9">
        <v>251.59169804284073</v>
      </c>
      <c r="O7" s="9">
        <v>0</v>
      </c>
      <c r="P7" s="9">
        <v>0</v>
      </c>
      <c r="Q7" s="9">
        <v>0</v>
      </c>
      <c r="R7" s="9">
        <v>0</v>
      </c>
      <c r="S7" s="9">
        <v>0</v>
      </c>
    </row>
    <row r="8" spans="1:27" s="4" customFormat="1" ht="15" customHeight="1" x14ac:dyDescent="0.35">
      <c r="A8" s="4" t="s">
        <v>3</v>
      </c>
      <c r="C8" s="9">
        <v>3.9250950096158261</v>
      </c>
      <c r="D8" s="9">
        <v>3.9247157733830136</v>
      </c>
      <c r="E8" s="9">
        <v>3.9417115445535589</v>
      </c>
      <c r="F8" s="9">
        <v>4.2441423043852105</v>
      </c>
      <c r="G8" s="9">
        <v>4.5013882234022295</v>
      </c>
      <c r="H8" s="9">
        <v>4.6808428415469487</v>
      </c>
      <c r="I8" s="9">
        <v>4.7583332810313124</v>
      </c>
      <c r="J8" s="9">
        <v>5.5567497850386927</v>
      </c>
      <c r="K8" s="9">
        <v>8.4646697129259927</v>
      </c>
      <c r="L8" s="9">
        <v>10.860933369462478</v>
      </c>
      <c r="M8" s="9">
        <v>12.009290609847904</v>
      </c>
      <c r="N8" s="9">
        <v>12.542704879966525</v>
      </c>
      <c r="O8" s="9">
        <v>0</v>
      </c>
      <c r="P8" s="9">
        <v>0</v>
      </c>
      <c r="Q8" s="9">
        <v>0</v>
      </c>
      <c r="R8" s="9">
        <v>0</v>
      </c>
      <c r="S8" s="9">
        <v>0</v>
      </c>
    </row>
    <row r="9" spans="1:27" s="4" customFormat="1" ht="15" customHeight="1" x14ac:dyDescent="0.35">
      <c r="A9" s="4" t="s">
        <v>4</v>
      </c>
      <c r="C9" s="9">
        <v>0</v>
      </c>
      <c r="D9" s="9">
        <v>0</v>
      </c>
      <c r="E9" s="9">
        <v>0</v>
      </c>
      <c r="F9" s="9">
        <v>0</v>
      </c>
      <c r="G9" s="9">
        <v>0</v>
      </c>
      <c r="H9" s="9">
        <v>0</v>
      </c>
      <c r="I9" s="9">
        <v>0</v>
      </c>
      <c r="J9" s="9">
        <v>0</v>
      </c>
      <c r="K9" s="9">
        <v>8.598452278589854E-4</v>
      </c>
      <c r="L9" s="9">
        <v>5.7609630266552024E-3</v>
      </c>
      <c r="M9" s="9">
        <v>8.5124677558039569E-3</v>
      </c>
      <c r="N9" s="9">
        <v>2.0206362854686154E-2</v>
      </c>
      <c r="O9" s="9">
        <v>0</v>
      </c>
      <c r="P9" s="9">
        <v>0</v>
      </c>
      <c r="Q9" s="9">
        <v>0</v>
      </c>
      <c r="R9" s="9">
        <v>0</v>
      </c>
      <c r="S9" s="9">
        <v>0</v>
      </c>
    </row>
    <row r="10" spans="1:27" s="4" customFormat="1" ht="15" customHeight="1" x14ac:dyDescent="0.35">
      <c r="A10" s="4" t="s">
        <v>5</v>
      </c>
      <c r="C10" s="9">
        <v>0.50472914875322439</v>
      </c>
      <c r="D10" s="9">
        <v>0.48202923473774717</v>
      </c>
      <c r="E10" s="9">
        <v>0.56947549441100598</v>
      </c>
      <c r="F10" s="9">
        <v>0.42175408426483235</v>
      </c>
      <c r="G10" s="9">
        <v>0.44402407566638002</v>
      </c>
      <c r="H10" s="9">
        <v>0.32949269131556319</v>
      </c>
      <c r="I10" s="9">
        <v>0.72304385210662092</v>
      </c>
      <c r="J10" s="9">
        <v>1.1030094582975063</v>
      </c>
      <c r="K10" s="9">
        <v>5.5382631126397248</v>
      </c>
      <c r="L10" s="9">
        <v>18.462166809974203</v>
      </c>
      <c r="M10" s="9">
        <v>27.423559759243332</v>
      </c>
      <c r="N10" s="9">
        <v>32.483576956147893</v>
      </c>
      <c r="O10" s="9">
        <v>0</v>
      </c>
      <c r="P10" s="9">
        <v>0</v>
      </c>
      <c r="Q10" s="9">
        <v>0</v>
      </c>
      <c r="R10" s="9">
        <v>0</v>
      </c>
      <c r="S10" s="9">
        <v>0</v>
      </c>
    </row>
    <row r="11" spans="1:27" s="4" customFormat="1" ht="15" customHeight="1" x14ac:dyDescent="0.35">
      <c r="A11" s="4" t="s">
        <v>6</v>
      </c>
      <c r="C11" s="9">
        <v>2.7384350816852825</v>
      </c>
      <c r="D11" s="9">
        <v>3.113069647463484</v>
      </c>
      <c r="E11" s="9">
        <v>3.091573516766982</v>
      </c>
      <c r="F11" s="9">
        <v>3.1490111779879442</v>
      </c>
      <c r="G11" s="9">
        <v>3.4063628546861744</v>
      </c>
      <c r="H11" s="9">
        <v>3.7871023215821253</v>
      </c>
      <c r="I11" s="10">
        <v>4.8977644024076135</v>
      </c>
      <c r="J11" s="9">
        <v>9.1623387790197732</v>
      </c>
      <c r="K11" s="9">
        <v>19.275666380051611</v>
      </c>
      <c r="L11" s="9">
        <v>24.641960447119519</v>
      </c>
      <c r="M11" s="9">
        <v>30.096732588134149</v>
      </c>
      <c r="N11" s="9">
        <v>33.681083404987113</v>
      </c>
      <c r="O11" s="9">
        <v>0</v>
      </c>
      <c r="P11" s="9">
        <v>0</v>
      </c>
      <c r="Q11" s="9">
        <v>0</v>
      </c>
      <c r="R11" s="9">
        <v>0</v>
      </c>
      <c r="S11" s="9">
        <v>0</v>
      </c>
    </row>
    <row r="12" spans="1:27" s="4" customFormat="1" ht="15" customHeight="1" x14ac:dyDescent="0.35">
      <c r="A12" s="11" t="s">
        <v>7</v>
      </c>
      <c r="B12" s="11"/>
      <c r="C12" s="12">
        <f>SUM(C7:C11)</f>
        <v>268.16014448527295</v>
      </c>
      <c r="D12" s="12">
        <f t="shared" ref="D12:S12" si="0">SUM(D7:D11)</f>
        <v>260.9521640244788</v>
      </c>
      <c r="E12" s="12">
        <f t="shared" si="0"/>
        <v>257.1108070979692</v>
      </c>
      <c r="F12" s="12">
        <f t="shared" si="0"/>
        <v>258.06426892999752</v>
      </c>
      <c r="G12" s="12">
        <f t="shared" si="0"/>
        <v>259.57676780541198</v>
      </c>
      <c r="H12" s="12">
        <f t="shared" si="0"/>
        <v>260.48860004806659</v>
      </c>
      <c r="I12" s="12">
        <f t="shared" si="0"/>
        <v>271.20011210535205</v>
      </c>
      <c r="J12" s="12">
        <f t="shared" si="0"/>
        <v>282.13467876548913</v>
      </c>
      <c r="K12" s="12">
        <f t="shared" si="0"/>
        <v>303.28995969260711</v>
      </c>
      <c r="L12" s="12">
        <f t="shared" si="0"/>
        <v>317.07035414068088</v>
      </c>
      <c r="M12" s="12">
        <f t="shared" si="0"/>
        <v>327.59998993289787</v>
      </c>
      <c r="N12" s="12">
        <f t="shared" si="0"/>
        <v>330.31926964679701</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583.49097162510748</v>
      </c>
      <c r="D15" s="12">
        <v>606.53482373172824</v>
      </c>
      <c r="E15" s="12">
        <v>636.19948409286326</v>
      </c>
      <c r="F15" s="12">
        <v>668.18572656921754</v>
      </c>
      <c r="G15" s="12">
        <v>670.16337059329317</v>
      </c>
      <c r="H15" s="12">
        <v>621.06620808254513</v>
      </c>
      <c r="I15" s="12">
        <v>644.88392089423905</v>
      </c>
      <c r="J15" s="12">
        <v>631.04041272570942</v>
      </c>
      <c r="K15" s="12">
        <v>675.66638005159064</v>
      </c>
      <c r="L15" s="12">
        <v>650.38693035253652</v>
      </c>
      <c r="M15" s="12">
        <v>641.27257093723119</v>
      </c>
      <c r="N15" s="12">
        <v>632.33018056749791</v>
      </c>
      <c r="O15" s="12">
        <v>0</v>
      </c>
      <c r="P15" s="12">
        <v>0</v>
      </c>
      <c r="Q15" s="12">
        <v>0</v>
      </c>
      <c r="R15" s="12">
        <v>0</v>
      </c>
      <c r="S15" s="12">
        <v>0</v>
      </c>
    </row>
    <row r="16" spans="1:27" s="7" customFormat="1" ht="27" customHeight="1" thickBot="1" x14ac:dyDescent="0.4">
      <c r="A16" s="13" t="s">
        <v>11</v>
      </c>
      <c r="B16" s="14"/>
      <c r="C16" s="15">
        <f t="shared" ref="C16:S16" si="1">IF(C15&gt;0,C12/C15,"")</f>
        <v>0.45957890957319841</v>
      </c>
      <c r="D16" s="15">
        <f t="shared" si="1"/>
        <v>0.43023442977100779</v>
      </c>
      <c r="E16" s="15">
        <f t="shared" si="1"/>
        <v>0.40413551649538881</v>
      </c>
      <c r="F16" s="15">
        <f t="shared" si="1"/>
        <v>0.38621637468226372</v>
      </c>
      <c r="G16" s="15">
        <f t="shared" si="1"/>
        <v>0.38733356550897374</v>
      </c>
      <c r="H16" s="15">
        <f t="shared" si="1"/>
        <v>0.41942162793285537</v>
      </c>
      <c r="I16" s="15">
        <f t="shared" si="1"/>
        <v>0.42054097383803257</v>
      </c>
      <c r="J16" s="15">
        <f t="shared" si="1"/>
        <v>0.44709446982458623</v>
      </c>
      <c r="K16" s="15">
        <f t="shared" si="1"/>
        <v>0.44887531575782913</v>
      </c>
      <c r="L16" s="15">
        <f t="shared" si="1"/>
        <v>0.48751034091170264</v>
      </c>
      <c r="M16" s="15">
        <f t="shared" si="1"/>
        <v>0.51085919588624329</v>
      </c>
      <c r="N16" s="15">
        <f t="shared" si="1"/>
        <v>0.52238415909603597</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3.0823005113249775</v>
      </c>
      <c r="D19" s="9">
        <v>3.1613338577692076</v>
      </c>
      <c r="E19" s="9">
        <v>3.2008505309913229</v>
      </c>
      <c r="F19" s="9">
        <v>2.8484996640040925</v>
      </c>
      <c r="G19" s="9">
        <v>2.6409543640283366</v>
      </c>
      <c r="H19" s="9">
        <v>2.2913955161716424</v>
      </c>
      <c r="I19" s="9">
        <v>2.2314143498797288</v>
      </c>
      <c r="J19" s="9">
        <v>2.3441449540529322</v>
      </c>
      <c r="K19" s="9">
        <v>2.3504009715797181</v>
      </c>
      <c r="L19" s="9">
        <v>2.498808300825289</v>
      </c>
      <c r="M19" s="9">
        <v>2.1999907995009682</v>
      </c>
      <c r="N19" s="9">
        <v>2.1797538888571402</v>
      </c>
      <c r="O19" s="9">
        <v>0</v>
      </c>
      <c r="P19" s="9">
        <v>0</v>
      </c>
      <c r="Q19" s="9">
        <v>0</v>
      </c>
      <c r="R19" s="9">
        <v>0</v>
      </c>
      <c r="S19" s="9">
        <v>0</v>
      </c>
    </row>
    <row r="20" spans="1:19" s="4" customFormat="1" ht="15" customHeight="1" x14ac:dyDescent="0.35">
      <c r="A20" s="4" t="s">
        <v>14</v>
      </c>
      <c r="C20" s="9">
        <v>3.6244922659751082</v>
      </c>
      <c r="D20" s="9">
        <v>3.7174279651026749</v>
      </c>
      <c r="E20" s="9">
        <v>3.7638958146664585</v>
      </c>
      <c r="F20" s="9">
        <v>3.7723085905100944</v>
      </c>
      <c r="G20" s="9">
        <v>3.8938693676999523</v>
      </c>
      <c r="H20" s="9">
        <v>3.6415365560553563</v>
      </c>
      <c r="I20" s="9">
        <v>3.5295486767754731</v>
      </c>
      <c r="J20" s="9">
        <v>3.2448490270304728</v>
      </c>
      <c r="K20" s="9">
        <v>3.238593009503687</v>
      </c>
      <c r="L20" s="9">
        <v>3.090185680258116</v>
      </c>
      <c r="M20" s="9">
        <v>2.7011269992952487</v>
      </c>
      <c r="N20" s="9">
        <v>2.2914412960095842</v>
      </c>
      <c r="O20" s="9">
        <v>0</v>
      </c>
      <c r="P20" s="9">
        <v>0</v>
      </c>
      <c r="Q20" s="9">
        <v>0</v>
      </c>
      <c r="R20" s="9">
        <v>0</v>
      </c>
      <c r="S20" s="9">
        <v>0</v>
      </c>
    </row>
    <row r="21" spans="1:19" s="4" customFormat="1" ht="15" customHeight="1" x14ac:dyDescent="0.35">
      <c r="A21" s="4" t="s">
        <v>15</v>
      </c>
      <c r="C21" s="9">
        <v>1.5016335824403737</v>
      </c>
      <c r="D21" s="9">
        <v>1.5806669288846038</v>
      </c>
      <c r="E21" s="9">
        <v>1.5411502556624888</v>
      </c>
      <c r="F21" s="9">
        <v>1.4427465830670081</v>
      </c>
      <c r="G21" s="9">
        <v>1.4942241796476117</v>
      </c>
      <c r="H21" s="9">
        <v>1.3283452267661693</v>
      </c>
      <c r="I21" s="9">
        <v>1.3321876715699872</v>
      </c>
      <c r="J21" s="9">
        <v>1.4425507409556504</v>
      </c>
      <c r="K21" s="9">
        <v>1.446400597895211</v>
      </c>
      <c r="L21" s="9">
        <v>1.4992849804951733</v>
      </c>
      <c r="M21" s="9">
        <v>1.5438531926322581</v>
      </c>
      <c r="N21" s="9">
        <v>1.6767337606593382</v>
      </c>
      <c r="O21" s="9">
        <v>0</v>
      </c>
      <c r="P21" s="9">
        <v>0</v>
      </c>
      <c r="Q21" s="9">
        <v>0</v>
      </c>
      <c r="R21" s="9">
        <v>0</v>
      </c>
      <c r="S21" s="9">
        <v>0</v>
      </c>
    </row>
    <row r="22" spans="1:19" s="4" customFormat="1" ht="15" customHeight="1" x14ac:dyDescent="0.35">
      <c r="A22" s="4" t="s">
        <v>16</v>
      </c>
      <c r="C22" s="9">
        <v>1.7657782834237707</v>
      </c>
      <c r="D22" s="9">
        <v>1.8587139825513375</v>
      </c>
      <c r="E22" s="9">
        <v>1.8122461329875541</v>
      </c>
      <c r="F22" s="9">
        <v>1.9106498055830348</v>
      </c>
      <c r="G22" s="9">
        <v>2.2031103001460259</v>
      </c>
      <c r="H22" s="9">
        <v>2.1110356846697718</v>
      </c>
      <c r="I22" s="9">
        <v>2.1071932398659543</v>
      </c>
      <c r="J22" s="9">
        <v>1.9968301704802909</v>
      </c>
      <c r="K22" s="9">
        <v>1.9929803135407302</v>
      </c>
      <c r="L22" s="9">
        <v>1.8541114081548695</v>
      </c>
      <c r="M22" s="9">
        <v>1.8955277188036832</v>
      </c>
      <c r="N22" s="9">
        <v>1.7626471507766031</v>
      </c>
      <c r="O22" s="9">
        <v>0</v>
      </c>
      <c r="P22" s="9">
        <v>0</v>
      </c>
      <c r="Q22" s="9">
        <v>0</v>
      </c>
      <c r="R22" s="9">
        <v>0</v>
      </c>
      <c r="S22" s="9">
        <v>0</v>
      </c>
    </row>
    <row r="23" spans="1:19" s="4" customFormat="1" ht="15" customHeight="1" x14ac:dyDescent="0.35">
      <c r="A23" s="16" t="s">
        <v>17</v>
      </c>
      <c r="C23" s="9">
        <v>0.90888348410864772</v>
      </c>
      <c r="D23" s="9">
        <v>1.1064668502192234</v>
      </c>
      <c r="E23" s="9">
        <v>1.1855001966634531</v>
      </c>
      <c r="F23" s="9">
        <v>0.88784405111815901</v>
      </c>
      <c r="G23" s="9">
        <v>0.66023859100708338</v>
      </c>
      <c r="H23" s="9">
        <v>0.39850356802985093</v>
      </c>
      <c r="I23" s="9">
        <v>0.6327891439957446</v>
      </c>
      <c r="J23" s="9">
        <v>0.68521160195393382</v>
      </c>
      <c r="K23" s="9">
        <v>0.86784035873712684</v>
      </c>
      <c r="L23" s="9">
        <v>0.76886409256162702</v>
      </c>
      <c r="M23" s="9">
        <v>0.7719265963161287</v>
      </c>
      <c r="N23" s="9">
        <v>0.58685681623076802</v>
      </c>
      <c r="O23" s="9">
        <v>0</v>
      </c>
      <c r="P23" s="9">
        <v>0</v>
      </c>
      <c r="Q23" s="9">
        <v>0</v>
      </c>
      <c r="R23" s="9">
        <v>0</v>
      </c>
      <c r="S23" s="9">
        <v>0</v>
      </c>
    </row>
    <row r="24" spans="1:19" s="4" customFormat="1" ht="15" customHeight="1" x14ac:dyDescent="0.35">
      <c r="A24" s="16" t="s">
        <v>18</v>
      </c>
      <c r="C24" s="9">
        <v>1.0687605399670197</v>
      </c>
      <c r="D24" s="9">
        <v>1.3010997877859374</v>
      </c>
      <c r="E24" s="9">
        <v>1.3940354869135037</v>
      </c>
      <c r="F24" s="9">
        <v>1.1757844957434065</v>
      </c>
      <c r="G24" s="9">
        <v>0.97346734192498685</v>
      </c>
      <c r="H24" s="9">
        <v>0.63331070540093171</v>
      </c>
      <c r="I24" s="9">
        <v>1.0009167889363293</v>
      </c>
      <c r="J24" s="9">
        <v>0.94849433097813818</v>
      </c>
      <c r="K24" s="9">
        <v>1.1957881881244385</v>
      </c>
      <c r="L24" s="9">
        <v>0.95082636315634295</v>
      </c>
      <c r="M24" s="9">
        <v>0.94776385940184127</v>
      </c>
      <c r="N24" s="9">
        <v>0.6169265027718106</v>
      </c>
      <c r="O24" s="9">
        <v>0</v>
      </c>
      <c r="P24" s="9">
        <v>0</v>
      </c>
      <c r="Q24" s="9">
        <v>0</v>
      </c>
      <c r="R24" s="9">
        <v>0</v>
      </c>
      <c r="S24" s="9">
        <v>0</v>
      </c>
    </row>
    <row r="25" spans="1:19" s="4" customFormat="1" ht="15" customHeight="1" x14ac:dyDescent="0.35">
      <c r="A25" s="4" t="s">
        <v>19</v>
      </c>
      <c r="C25" s="9">
        <v>0</v>
      </c>
      <c r="D25" s="9">
        <v>2.6</v>
      </c>
      <c r="E25" s="9">
        <v>2.4</v>
      </c>
      <c r="F25" s="9">
        <v>1.7</v>
      </c>
      <c r="G25" s="9">
        <v>2</v>
      </c>
      <c r="H25" s="9">
        <v>4.0999999999999996</v>
      </c>
      <c r="I25" s="10">
        <v>27.2</v>
      </c>
      <c r="J25" s="9">
        <v>22.35</v>
      </c>
      <c r="K25" s="9">
        <v>19.239999999999998</v>
      </c>
      <c r="L25" s="9">
        <v>18.739999999999998</v>
      </c>
      <c r="M25" s="9">
        <v>22.02</v>
      </c>
      <c r="N25" s="9">
        <v>22.8</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0</v>
      </c>
      <c r="K26" s="21">
        <v>0</v>
      </c>
      <c r="L26" s="21">
        <v>0</v>
      </c>
      <c r="M26" s="21">
        <v>0</v>
      </c>
      <c r="N26" s="21">
        <v>0</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22.35</v>
      </c>
      <c r="K27" s="21">
        <v>19.239999999999998</v>
      </c>
      <c r="L27" s="21">
        <v>18.739999999999998</v>
      </c>
      <c r="M27" s="21">
        <v>22.02</v>
      </c>
      <c r="N27" s="21">
        <v>22.8</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0</v>
      </c>
      <c r="K30" s="9">
        <v>0</v>
      </c>
      <c r="L30" s="9">
        <v>0</v>
      </c>
      <c r="M30" s="9">
        <v>0</v>
      </c>
      <c r="N30" s="9">
        <v>0</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20.074469996834466</v>
      </c>
      <c r="D32" s="12">
        <v>23.464803461276773</v>
      </c>
      <c r="E32" s="12">
        <v>23.44262849077629</v>
      </c>
      <c r="F32" s="12">
        <v>20.437208828806142</v>
      </c>
      <c r="G32" s="12">
        <v>19.600570860267794</v>
      </c>
      <c r="H32" s="12">
        <v>19.276344215803487</v>
      </c>
      <c r="I32" s="24">
        <v>42.320330072319358</v>
      </c>
      <c r="J32" s="12">
        <v>38.362313224607718</v>
      </c>
      <c r="K32" s="12">
        <v>35.475846711373741</v>
      </c>
      <c r="L32" s="12">
        <v>35.751118047926006</v>
      </c>
      <c r="M32" s="12">
        <v>37.651513575401616</v>
      </c>
      <c r="N32" s="12">
        <v>38.477460662164816</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938.53791898930967</v>
      </c>
      <c r="D35" s="12">
        <v>982.08478657848025</v>
      </c>
      <c r="E35" s="12">
        <v>1082.6471414530458</v>
      </c>
      <c r="F35" s="12">
        <v>1226.7789951970426</v>
      </c>
      <c r="G35" s="12">
        <v>1161.2538517944547</v>
      </c>
      <c r="H35" s="12">
        <v>1020.9391787745143</v>
      </c>
      <c r="I35" s="12">
        <v>1063.988574810116</v>
      </c>
      <c r="J35" s="12">
        <v>937.94174241983126</v>
      </c>
      <c r="K35" s="12">
        <v>888.02372146625146</v>
      </c>
      <c r="L35" s="12">
        <v>887.17312542622187</v>
      </c>
      <c r="M35" s="12">
        <v>923.81031881636773</v>
      </c>
      <c r="N35" s="12">
        <v>980.33086447016626</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2.1389087846820521E-2</v>
      </c>
      <c r="D37" s="15">
        <f t="shared" si="2"/>
        <v>2.3892848949454381E-2</v>
      </c>
      <c r="E37" s="15">
        <f t="shared" si="2"/>
        <v>2.1653064598049367E-2</v>
      </c>
      <c r="F37" s="15">
        <f t="shared" si="2"/>
        <v>1.6659242543946198E-2</v>
      </c>
      <c r="G37" s="15">
        <f t="shared" si="2"/>
        <v>1.6878799437331945E-2</v>
      </c>
      <c r="H37" s="15">
        <f t="shared" si="2"/>
        <v>1.888099175402581E-2</v>
      </c>
      <c r="I37" s="27">
        <f t="shared" si="2"/>
        <v>3.977517341280852E-2</v>
      </c>
      <c r="J37" s="15">
        <f t="shared" si="2"/>
        <v>4.0900528774458142E-2</v>
      </c>
      <c r="K37" s="15">
        <f t="shared" si="2"/>
        <v>3.9949210650362076E-2</v>
      </c>
      <c r="L37" s="15">
        <f t="shared" si="2"/>
        <v>4.0297791967886999E-2</v>
      </c>
      <c r="M37" s="15">
        <f t="shared" si="2"/>
        <v>4.0756757971314533E-2</v>
      </c>
      <c r="N37" s="15">
        <f t="shared" si="2"/>
        <v>3.92494636828154E-2</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990.87608674882961</v>
      </c>
      <c r="D40" s="9">
        <v>1010.9391420655393</v>
      </c>
      <c r="E40" s="9">
        <v>1012.3283175695042</v>
      </c>
      <c r="F40" s="9">
        <v>991.46008407375564</v>
      </c>
      <c r="G40" s="9">
        <v>934.13440336295025</v>
      </c>
      <c r="H40" s="9">
        <v>1092.6005063533009</v>
      </c>
      <c r="I40" s="10">
        <v>918.13210088850667</v>
      </c>
      <c r="J40" s="9">
        <v>961.71300277061243</v>
      </c>
      <c r="K40" s="9">
        <v>1064.8227763447023</v>
      </c>
      <c r="L40" s="9">
        <v>997.03831088181903</v>
      </c>
      <c r="M40" s="9">
        <v>1021.0423234928824</v>
      </c>
      <c r="N40" s="9">
        <v>916.28451323206264</v>
      </c>
      <c r="O40" s="9">
        <v>0</v>
      </c>
      <c r="P40" s="9">
        <v>0</v>
      </c>
      <c r="Q40" s="9">
        <v>0</v>
      </c>
      <c r="R40" s="9">
        <v>0</v>
      </c>
      <c r="S40" s="9">
        <v>0</v>
      </c>
    </row>
    <row r="41" spans="1:19" s="4" customFormat="1" ht="15" customHeight="1" x14ac:dyDescent="0.35">
      <c r="A41" s="4" t="s">
        <v>33</v>
      </c>
      <c r="C41" s="9">
        <v>109.10480557944014</v>
      </c>
      <c r="D41" s="9">
        <v>103.94573421228624</v>
      </c>
      <c r="E41" s="9">
        <v>107.93446068596542</v>
      </c>
      <c r="F41" s="9">
        <v>102.72762013948601</v>
      </c>
      <c r="G41" s="9">
        <v>101.10346804241902</v>
      </c>
      <c r="H41" s="9">
        <v>95.992165854590624</v>
      </c>
      <c r="I41" s="10">
        <v>102.46488965319577</v>
      </c>
      <c r="J41" s="9">
        <v>94.678513423139393</v>
      </c>
      <c r="K41" s="9">
        <v>120.35444731059521</v>
      </c>
      <c r="L41" s="9">
        <v>168.07585745676889</v>
      </c>
      <c r="M41" s="9">
        <v>203.3772809783128</v>
      </c>
      <c r="N41" s="9">
        <v>222.03114550492023</v>
      </c>
      <c r="O41" s="9">
        <v>0</v>
      </c>
      <c r="P41" s="9">
        <v>0</v>
      </c>
      <c r="Q41" s="9">
        <v>0</v>
      </c>
      <c r="R41" s="9">
        <v>0</v>
      </c>
      <c r="S41" s="9">
        <v>0</v>
      </c>
    </row>
    <row r="42" spans="1:19" s="4" customFormat="1" ht="15" customHeight="1" x14ac:dyDescent="0.35">
      <c r="A42" s="4" t="s">
        <v>34</v>
      </c>
      <c r="C42" s="9">
        <v>0</v>
      </c>
      <c r="D42" s="9">
        <v>0</v>
      </c>
      <c r="E42" s="9">
        <v>0</v>
      </c>
      <c r="F42" s="9">
        <v>0</v>
      </c>
      <c r="G42" s="9">
        <v>0</v>
      </c>
      <c r="H42" s="9">
        <v>0</v>
      </c>
      <c r="I42" s="9">
        <v>0</v>
      </c>
      <c r="J42" s="9">
        <v>0</v>
      </c>
      <c r="K42" s="9">
        <v>0</v>
      </c>
      <c r="L42" s="9">
        <v>0</v>
      </c>
      <c r="M42" s="9">
        <v>0</v>
      </c>
      <c r="N42" s="9">
        <v>0</v>
      </c>
      <c r="O42" s="9">
        <v>0</v>
      </c>
      <c r="P42" s="9">
        <v>0</v>
      </c>
      <c r="Q42" s="9">
        <v>0</v>
      </c>
      <c r="R42" s="9">
        <v>0</v>
      </c>
      <c r="S42" s="9">
        <v>0</v>
      </c>
    </row>
    <row r="43" spans="1:19" s="4" customFormat="1" ht="15" customHeight="1" x14ac:dyDescent="0.35">
      <c r="A43" s="11" t="s">
        <v>35</v>
      </c>
      <c r="C43" s="12">
        <v>1099.9808923282696</v>
      </c>
      <c r="D43" s="12">
        <v>1114.8848762778255</v>
      </c>
      <c r="E43" s="12">
        <v>1120.2627782554696</v>
      </c>
      <c r="F43" s="12">
        <v>1094.1877042132417</v>
      </c>
      <c r="G43" s="12">
        <v>1035.2378714053693</v>
      </c>
      <c r="H43" s="12">
        <v>1188.5926722078916</v>
      </c>
      <c r="I43" s="12">
        <v>1020.5969905417023</v>
      </c>
      <c r="J43" s="12">
        <v>1056.3915161937518</v>
      </c>
      <c r="K43" s="12">
        <v>1185.1772236552974</v>
      </c>
      <c r="L43" s="12">
        <v>1165.1141683385879</v>
      </c>
      <c r="M43" s="12">
        <v>1224.4196044711953</v>
      </c>
      <c r="N43" s="12">
        <v>1138.3156587369829</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2588.9325021496129</v>
      </c>
      <c r="D45" s="12">
        <v>2612.2475160026752</v>
      </c>
      <c r="E45" s="12">
        <v>2630.0658736982896</v>
      </c>
      <c r="F45" s="12">
        <v>2582.8892901499953</v>
      </c>
      <c r="G45" s="12">
        <v>2411.0697716633231</v>
      </c>
      <c r="H45" s="12">
        <v>2482.0721792299605</v>
      </c>
      <c r="I45" s="12">
        <v>2504.854394764498</v>
      </c>
      <c r="J45" s="12">
        <v>2362.7606859654152</v>
      </c>
      <c r="K45" s="12">
        <v>2505.7593149899685</v>
      </c>
      <c r="L45" s="12">
        <v>2343.4862663609438</v>
      </c>
      <c r="M45" s="12">
        <v>2346.0916212859465</v>
      </c>
      <c r="N45" s="12">
        <v>2198.3968663418364</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0.42487816558173924</v>
      </c>
      <c r="D47" s="15">
        <f t="shared" si="3"/>
        <v>0.42679143896128552</v>
      </c>
      <c r="E47" s="15">
        <f t="shared" si="3"/>
        <v>0.42594476034176382</v>
      </c>
      <c r="F47" s="15">
        <f t="shared" si="3"/>
        <v>0.42362934733052349</v>
      </c>
      <c r="G47" s="15">
        <f t="shared" si="3"/>
        <v>0.42936869084928658</v>
      </c>
      <c r="H47" s="15">
        <f t="shared" si="3"/>
        <v>0.47887111509248748</v>
      </c>
      <c r="I47" s="15">
        <f t="shared" si="3"/>
        <v>0.40744763155690616</v>
      </c>
      <c r="J47" s="15">
        <f t="shared" si="3"/>
        <v>0.4471005135935357</v>
      </c>
      <c r="K47" s="15">
        <f t="shared" si="3"/>
        <v>0.47298127021431113</v>
      </c>
      <c r="L47" s="15">
        <f t="shared" si="3"/>
        <v>0.49717132336679842</v>
      </c>
      <c r="M47" s="15">
        <f t="shared" si="3"/>
        <v>0.52189760764759174</v>
      </c>
      <c r="N47" s="15">
        <f t="shared" si="3"/>
        <v>0.51779352316452143</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262.667326907399</v>
      </c>
      <c r="D50" s="9">
        <v>255.10369638760577</v>
      </c>
      <c r="E50" s="9">
        <v>251.18330611465194</v>
      </c>
      <c r="F50" s="9">
        <v>252.88517863180832</v>
      </c>
      <c r="G50" s="9">
        <v>254.78135067072895</v>
      </c>
      <c r="H50" s="9">
        <v>256.47035573709888</v>
      </c>
      <c r="I50" s="9">
        <v>267.0037209399066</v>
      </c>
      <c r="J50" s="9">
        <v>277.66277146852667</v>
      </c>
      <c r="K50" s="9">
        <v>298.62531776439505</v>
      </c>
      <c r="L50" s="9">
        <v>312.30339676679887</v>
      </c>
      <c r="M50" s="9">
        <v>323.08421934444851</v>
      </c>
      <c r="N50" s="9">
        <v>325.87592518104969</v>
      </c>
      <c r="O50" s="9">
        <v>0</v>
      </c>
      <c r="P50" s="9">
        <v>0</v>
      </c>
      <c r="Q50" s="9">
        <v>0</v>
      </c>
      <c r="R50" s="9">
        <v>0</v>
      </c>
      <c r="S50" s="9">
        <v>0</v>
      </c>
    </row>
    <row r="51" spans="1:19" s="4" customFormat="1" ht="15" customHeight="1" x14ac:dyDescent="0.35">
      <c r="A51" s="29" t="s">
        <v>42</v>
      </c>
      <c r="B51" s="29"/>
      <c r="C51" s="9">
        <v>1099.9808923282696</v>
      </c>
      <c r="D51" s="9">
        <v>1114.8848762778255</v>
      </c>
      <c r="E51" s="9">
        <v>1120.2627782554696</v>
      </c>
      <c r="F51" s="9">
        <v>1094.1877042132417</v>
      </c>
      <c r="G51" s="9">
        <v>1035.2378714053693</v>
      </c>
      <c r="H51" s="9">
        <v>1188.5926722078916</v>
      </c>
      <c r="I51" s="9">
        <v>1020.5969905417023</v>
      </c>
      <c r="J51" s="9">
        <v>1056.3915161937518</v>
      </c>
      <c r="K51" s="9">
        <v>1185.1772236552974</v>
      </c>
      <c r="L51" s="9">
        <v>1165.1141683385879</v>
      </c>
      <c r="M51" s="9">
        <v>1224.4196044711953</v>
      </c>
      <c r="N51" s="9">
        <v>1138.3156587369829</v>
      </c>
      <c r="O51" s="9">
        <v>0</v>
      </c>
      <c r="P51" s="9">
        <v>0</v>
      </c>
      <c r="Q51" s="9">
        <v>0</v>
      </c>
      <c r="R51" s="9">
        <v>0</v>
      </c>
      <c r="S51" s="9">
        <v>0</v>
      </c>
    </row>
    <row r="52" spans="1:19" s="4" customFormat="1" ht="15" customHeight="1" x14ac:dyDescent="0.35">
      <c r="A52" s="29" t="s">
        <v>43</v>
      </c>
      <c r="B52" s="29"/>
      <c r="C52" s="9">
        <v>5.4928175778739989</v>
      </c>
      <c r="D52" s="9">
        <v>8.4484676368730351</v>
      </c>
      <c r="E52" s="9">
        <v>8.3275009833172646</v>
      </c>
      <c r="F52" s="9">
        <v>6.8790902981892588</v>
      </c>
      <c r="G52" s="9">
        <v>6.7954171346830314</v>
      </c>
      <c r="H52" s="9">
        <v>8.1182443109676612</v>
      </c>
      <c r="I52" s="9">
        <v>31.396391165445458</v>
      </c>
      <c r="J52" s="9">
        <v>26.821907296962518</v>
      </c>
      <c r="K52" s="9">
        <v>23.904641928212051</v>
      </c>
      <c r="L52" s="9">
        <v>23.506957373882088</v>
      </c>
      <c r="M52" s="9">
        <v>26.535770588449356</v>
      </c>
      <c r="N52" s="9">
        <v>27.243344465747246</v>
      </c>
      <c r="O52" s="9">
        <v>0</v>
      </c>
      <c r="P52" s="9">
        <v>0</v>
      </c>
      <c r="Q52" s="9">
        <v>0</v>
      </c>
      <c r="R52" s="9">
        <v>0</v>
      </c>
      <c r="S52" s="9">
        <v>0</v>
      </c>
    </row>
    <row r="53" spans="1:19" s="4" customFormat="1" ht="15" customHeight="1" x14ac:dyDescent="0.35">
      <c r="A53" s="4" t="s">
        <v>44</v>
      </c>
      <c r="B53" s="29"/>
      <c r="C53" s="9">
        <f>C50+C51+C52</f>
        <v>1368.1410368135425</v>
      </c>
      <c r="D53" s="9">
        <f t="shared" ref="D53:S53" si="4">D50+D51+D52</f>
        <v>1378.4370403023045</v>
      </c>
      <c r="E53" s="9">
        <f t="shared" si="4"/>
        <v>1379.7735853534389</v>
      </c>
      <c r="F53" s="9">
        <f t="shared" si="4"/>
        <v>1353.9519731432392</v>
      </c>
      <c r="G53" s="9">
        <f t="shared" si="4"/>
        <v>1296.8146392107813</v>
      </c>
      <c r="H53" s="9">
        <f t="shared" si="4"/>
        <v>1453.1812722559582</v>
      </c>
      <c r="I53" s="9">
        <f t="shared" si="4"/>
        <v>1318.9971026470544</v>
      </c>
      <c r="J53" s="9">
        <f t="shared" si="4"/>
        <v>1360.876194959241</v>
      </c>
      <c r="K53" s="9">
        <f t="shared" si="4"/>
        <v>1507.7071833479044</v>
      </c>
      <c r="L53" s="9">
        <f t="shared" si="4"/>
        <v>1500.9245224792689</v>
      </c>
      <c r="M53" s="9">
        <f t="shared" si="4"/>
        <v>1574.0395944040931</v>
      </c>
      <c r="N53" s="9">
        <f t="shared" si="4"/>
        <v>1491.4349283837798</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1368.1410368135425</v>
      </c>
      <c r="D60" s="12">
        <f t="shared" si="5"/>
        <v>1378.4370403023045</v>
      </c>
      <c r="E60" s="12">
        <f t="shared" si="5"/>
        <v>1379.7735853534389</v>
      </c>
      <c r="F60" s="12">
        <f t="shared" si="5"/>
        <v>1353.9519731432392</v>
      </c>
      <c r="G60" s="12">
        <f t="shared" si="5"/>
        <v>1296.8146392107813</v>
      </c>
      <c r="H60" s="12">
        <f t="shared" si="5"/>
        <v>1453.1812722559582</v>
      </c>
      <c r="I60" s="12">
        <f t="shared" si="5"/>
        <v>1318.9971026470544</v>
      </c>
      <c r="J60" s="12">
        <f t="shared" si="5"/>
        <v>1360.876194959241</v>
      </c>
      <c r="K60" s="12">
        <f t="shared" si="5"/>
        <v>1507.7071833479044</v>
      </c>
      <c r="L60" s="12">
        <f t="shared" si="5"/>
        <v>1500.9245224792689</v>
      </c>
      <c r="M60" s="12">
        <f t="shared" si="5"/>
        <v>1574.0395944040931</v>
      </c>
      <c r="N60" s="12">
        <f t="shared" si="5"/>
        <v>1491.4349283837798</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4171.8929970383106</v>
      </c>
      <c r="D63" s="9">
        <v>4272.3145552689402</v>
      </c>
      <c r="E63" s="9">
        <v>4430.6790675456195</v>
      </c>
      <c r="F63" s="9">
        <v>4571.8478169485052</v>
      </c>
      <c r="G63" s="9">
        <v>4350.0619852870923</v>
      </c>
      <c r="H63" s="9">
        <v>4234.5205598547818</v>
      </c>
      <c r="I63" s="9">
        <v>4342.3061383395434</v>
      </c>
      <c r="J63" s="9">
        <v>4064.6793302761062</v>
      </c>
      <c r="K63" s="9">
        <v>4220.2438931881152</v>
      </c>
      <c r="L63" s="9">
        <v>4048.1983691602177</v>
      </c>
      <c r="M63" s="9">
        <v>4072.143101175122</v>
      </c>
      <c r="N63" s="9">
        <v>3970.7645552689405</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4171.8929970383106</v>
      </c>
      <c r="D66" s="9">
        <v>4272.3145552689402</v>
      </c>
      <c r="E66" s="9">
        <v>4430.6790675456195</v>
      </c>
      <c r="F66" s="9">
        <v>4571.8478169485052</v>
      </c>
      <c r="G66" s="9">
        <v>4350.0619852870923</v>
      </c>
      <c r="H66" s="9">
        <v>4234.5205598547818</v>
      </c>
      <c r="I66" s="9">
        <v>4342.3061383395434</v>
      </c>
      <c r="J66" s="9">
        <v>4064.6793302761062</v>
      </c>
      <c r="K66" s="9">
        <v>4220.2438931881152</v>
      </c>
      <c r="L66" s="9">
        <v>4048.1983691602177</v>
      </c>
      <c r="M66" s="9">
        <v>4072.143101175122</v>
      </c>
      <c r="N66" s="9">
        <v>3970.7645552689405</v>
      </c>
      <c r="O66" s="9">
        <v>0</v>
      </c>
      <c r="P66" s="9">
        <v>0</v>
      </c>
      <c r="Q66" s="9">
        <v>0</v>
      </c>
      <c r="R66" s="9">
        <v>0</v>
      </c>
      <c r="S66" s="9">
        <v>0</v>
      </c>
    </row>
    <row r="67" spans="1:27" s="4" customFormat="1" ht="15" customHeight="1" x14ac:dyDescent="0.35">
      <c r="A67" s="11" t="s">
        <v>54</v>
      </c>
      <c r="C67" s="9">
        <v>4171.8929970383106</v>
      </c>
      <c r="D67" s="9">
        <v>4272.3145552689402</v>
      </c>
      <c r="E67" s="9">
        <v>4430.6790675456195</v>
      </c>
      <c r="F67" s="9">
        <v>4571.8478169485052</v>
      </c>
      <c r="G67" s="9">
        <v>4350.0619852870923</v>
      </c>
      <c r="H67" s="9">
        <v>4234.5205598547818</v>
      </c>
      <c r="I67" s="9">
        <v>4342.3061383395434</v>
      </c>
      <c r="J67" s="9">
        <v>4064.6793302761062</v>
      </c>
      <c r="K67" s="9">
        <v>4220.2438931881152</v>
      </c>
      <c r="L67" s="9">
        <v>4048.1983691602177</v>
      </c>
      <c r="M67" s="9">
        <v>4072.143101175122</v>
      </c>
      <c r="N67" s="9">
        <v>3970.7645552689405</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0.32794250422645221</v>
      </c>
      <c r="D69" s="15">
        <f t="shared" si="6"/>
        <v>0.32264408963106711</v>
      </c>
      <c r="E69" s="15">
        <f t="shared" si="6"/>
        <v>0.31141356986566088</v>
      </c>
      <c r="F69" s="15">
        <f t="shared" si="6"/>
        <v>0.29614983423637642</v>
      </c>
      <c r="G69" s="15">
        <f t="shared" si="6"/>
        <v>0.29811405989084888</v>
      </c>
      <c r="H69" s="15">
        <f t="shared" si="6"/>
        <v>0.34317492422466678</v>
      </c>
      <c r="I69" s="15">
        <f t="shared" si="6"/>
        <v>0.30375497733824597</v>
      </c>
      <c r="J69" s="15">
        <f t="shared" si="6"/>
        <v>0.33480530304632894</v>
      </c>
      <c r="K69" s="15">
        <f t="shared" si="6"/>
        <v>0.35725593626981861</v>
      </c>
      <c r="L69" s="15">
        <f t="shared" si="6"/>
        <v>0.37076358063713899</v>
      </c>
      <c r="M69" s="15">
        <f t="shared" si="6"/>
        <v>0.38653837925044021</v>
      </c>
      <c r="N69" s="15">
        <f t="shared" si="6"/>
        <v>0.37560396936774931</v>
      </c>
      <c r="O69" s="15" t="str">
        <f t="shared" si="6"/>
        <v/>
      </c>
      <c r="P69" s="15" t="str">
        <f t="shared" si="6"/>
        <v/>
      </c>
      <c r="Q69" s="15" t="str">
        <f t="shared" si="6"/>
        <v/>
      </c>
      <c r="R69" s="15" t="str">
        <f t="shared" si="6"/>
        <v/>
      </c>
      <c r="S69" s="15"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83" t="s">
        <v>80</v>
      </c>
      <c r="E72" s="33"/>
      <c r="F72" s="3"/>
      <c r="G72" s="3"/>
      <c r="H72" s="3"/>
      <c r="I72" s="34"/>
      <c r="J72" s="192" t="s">
        <v>59</v>
      </c>
      <c r="K72" s="192"/>
      <c r="L72" s="192" t="s">
        <v>60</v>
      </c>
      <c r="M72" s="192"/>
      <c r="N72" s="192" t="s">
        <v>61</v>
      </c>
      <c r="O72" s="192"/>
      <c r="P72" s="192" t="s">
        <v>62</v>
      </c>
      <c r="Q72" s="192"/>
      <c r="R72" s="35"/>
      <c r="S72" s="83" t="s">
        <v>63</v>
      </c>
    </row>
    <row r="73" spans="1:27" s="4" customFormat="1" ht="22.5" customHeight="1" x14ac:dyDescent="0.35">
      <c r="D73" s="36">
        <v>0.32600000000000001</v>
      </c>
      <c r="J73" s="191">
        <v>0.34079999999999999</v>
      </c>
      <c r="K73" s="191"/>
      <c r="L73" s="191">
        <v>0.34820000000000001</v>
      </c>
      <c r="M73" s="191"/>
      <c r="N73" s="191">
        <v>0.35930000000000001</v>
      </c>
      <c r="O73" s="191"/>
      <c r="P73" s="191">
        <v>0.37410000000000004</v>
      </c>
      <c r="Q73" s="191"/>
      <c r="R73" s="37"/>
      <c r="S73" s="36">
        <v>0.4</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H1:K2"/>
    <mergeCell ref="J73:K73"/>
    <mergeCell ref="L73:M73"/>
    <mergeCell ref="N73:O73"/>
    <mergeCell ref="P73:Q73"/>
    <mergeCell ref="J71:Q71"/>
    <mergeCell ref="J72:K72"/>
    <mergeCell ref="L72:M72"/>
    <mergeCell ref="N72:O72"/>
    <mergeCell ref="P72:Q7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93</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35.027666052298237</v>
      </c>
      <c r="D7" s="9">
        <v>36.920854058336403</v>
      </c>
      <c r="E7" s="9">
        <v>36.8108759315922</v>
      </c>
      <c r="F7" s="9">
        <v>36.436582746834247</v>
      </c>
      <c r="G7" s="9">
        <v>36.011997207319084</v>
      </c>
      <c r="H7" s="9">
        <v>35.59169069405646</v>
      </c>
      <c r="I7" s="9">
        <v>36.071443299990904</v>
      </c>
      <c r="J7" s="9">
        <v>36.539271511965381</v>
      </c>
      <c r="K7" s="9">
        <v>36.956188820591329</v>
      </c>
      <c r="L7" s="9">
        <v>37.115735383842591</v>
      </c>
      <c r="M7" s="9">
        <v>36.938885779554795</v>
      </c>
      <c r="N7" s="9">
        <v>36.73081147111801</v>
      </c>
      <c r="O7" s="9">
        <v>0</v>
      </c>
      <c r="P7" s="9">
        <v>0</v>
      </c>
      <c r="Q7" s="9">
        <v>0</v>
      </c>
      <c r="R7" s="9">
        <v>0</v>
      </c>
      <c r="S7" s="9">
        <v>0</v>
      </c>
    </row>
    <row r="8" spans="1:27" s="4" customFormat="1" ht="15" customHeight="1" x14ac:dyDescent="0.35">
      <c r="A8" s="4" t="s">
        <v>3</v>
      </c>
      <c r="C8" s="9">
        <v>8.5984522785898534E-2</v>
      </c>
      <c r="D8" s="9">
        <v>0.17196904557179707</v>
      </c>
      <c r="E8" s="9">
        <v>1.3364451541579658</v>
      </c>
      <c r="F8" s="9">
        <v>7.300314262016907</v>
      </c>
      <c r="G8" s="9">
        <v>10.307696016586172</v>
      </c>
      <c r="H8" s="9">
        <v>14.71678111638535</v>
      </c>
      <c r="I8" s="9">
        <v>21.166523359128689</v>
      </c>
      <c r="J8" s="9">
        <v>35.130956249502738</v>
      </c>
      <c r="K8" s="9">
        <v>48.356740231202821</v>
      </c>
      <c r="L8" s="9">
        <v>54.471613062764774</v>
      </c>
      <c r="M8" s="9">
        <v>55.894986037448561</v>
      </c>
      <c r="N8" s="9">
        <v>71.858984088170857</v>
      </c>
      <c r="O8" s="9">
        <v>0</v>
      </c>
      <c r="P8" s="9">
        <v>0</v>
      </c>
      <c r="Q8" s="9">
        <v>0</v>
      </c>
      <c r="R8" s="9">
        <v>0</v>
      </c>
      <c r="S8" s="9">
        <v>0</v>
      </c>
    </row>
    <row r="9" spans="1:27" s="4" customFormat="1" ht="15" customHeight="1" x14ac:dyDescent="0.35">
      <c r="A9" s="4" t="s">
        <v>4</v>
      </c>
      <c r="C9" s="9">
        <v>0</v>
      </c>
      <c r="D9" s="9">
        <v>0</v>
      </c>
      <c r="E9" s="9">
        <v>0</v>
      </c>
      <c r="F9" s="9">
        <v>0</v>
      </c>
      <c r="G9" s="9">
        <v>0</v>
      </c>
      <c r="H9" s="9">
        <v>0</v>
      </c>
      <c r="I9" s="9">
        <v>0</v>
      </c>
      <c r="J9" s="9">
        <v>0</v>
      </c>
      <c r="K9" s="9">
        <v>0.199140154772141</v>
      </c>
      <c r="L9" s="9">
        <v>3.8503869303525362</v>
      </c>
      <c r="M9" s="9">
        <v>6.2754944110060178</v>
      </c>
      <c r="N9" s="9">
        <v>6.3037833190025792</v>
      </c>
      <c r="O9" s="9">
        <v>0</v>
      </c>
      <c r="P9" s="9">
        <v>0</v>
      </c>
      <c r="Q9" s="9">
        <v>0</v>
      </c>
      <c r="R9" s="9">
        <v>0</v>
      </c>
      <c r="S9" s="9">
        <v>0</v>
      </c>
    </row>
    <row r="10" spans="1:27" s="4" customFormat="1" ht="15" customHeight="1" x14ac:dyDescent="0.35">
      <c r="A10" s="4" t="s">
        <v>5</v>
      </c>
      <c r="C10" s="9">
        <v>0.37093723129836625</v>
      </c>
      <c r="D10" s="9">
        <v>0.22304385210662081</v>
      </c>
      <c r="E10" s="9">
        <v>1.6634565778159931</v>
      </c>
      <c r="F10" s="9">
        <v>4.1593293207222697</v>
      </c>
      <c r="G10" s="9">
        <v>5.126053310404127</v>
      </c>
      <c r="H10" s="9">
        <v>7.5083404987102327</v>
      </c>
      <c r="I10" s="9">
        <v>9.9727429062768707</v>
      </c>
      <c r="J10" s="9">
        <v>10.438693035253655</v>
      </c>
      <c r="K10" s="9">
        <v>15.094496990541701</v>
      </c>
      <c r="L10" s="9">
        <v>23.96749785038693</v>
      </c>
      <c r="M10" s="9">
        <v>25.157953568357694</v>
      </c>
      <c r="N10" s="9">
        <v>27.35786758383491</v>
      </c>
      <c r="O10" s="9">
        <v>0</v>
      </c>
      <c r="P10" s="9">
        <v>0</v>
      </c>
      <c r="Q10" s="9">
        <v>0</v>
      </c>
      <c r="R10" s="9">
        <v>0</v>
      </c>
      <c r="S10" s="9">
        <v>0</v>
      </c>
    </row>
    <row r="11" spans="1:27" s="4" customFormat="1" ht="15" customHeight="1" x14ac:dyDescent="0.35">
      <c r="A11" s="4" t="s">
        <v>6</v>
      </c>
      <c r="C11" s="9">
        <v>0.15468615649183143</v>
      </c>
      <c r="D11" s="9">
        <v>0.3495270851246769</v>
      </c>
      <c r="E11" s="9">
        <v>0.4652622527944974</v>
      </c>
      <c r="F11" s="9">
        <v>0.54479793637145246</v>
      </c>
      <c r="G11" s="9">
        <v>0.78400687876182495</v>
      </c>
      <c r="H11" s="9">
        <v>1.2703353396388601</v>
      </c>
      <c r="I11" s="10">
        <v>2.6498710232158151</v>
      </c>
      <c r="J11" s="9">
        <v>3.1454858125537437</v>
      </c>
      <c r="K11" s="9">
        <v>3.61702493551162</v>
      </c>
      <c r="L11" s="9">
        <v>6.6924333619948433</v>
      </c>
      <c r="M11" s="9">
        <v>9.2241616509028272</v>
      </c>
      <c r="N11" s="9">
        <v>11.036457437661234</v>
      </c>
      <c r="O11" s="9">
        <v>0</v>
      </c>
      <c r="P11" s="9">
        <v>0</v>
      </c>
      <c r="Q11" s="9">
        <v>0</v>
      </c>
      <c r="R11" s="9">
        <v>0</v>
      </c>
      <c r="S11" s="9">
        <v>0</v>
      </c>
    </row>
    <row r="12" spans="1:27" s="4" customFormat="1" ht="15" customHeight="1" x14ac:dyDescent="0.35">
      <c r="A12" s="11" t="s">
        <v>7</v>
      </c>
      <c r="B12" s="11"/>
      <c r="C12" s="12">
        <f>SUM(C7:C11)</f>
        <v>35.639273962874334</v>
      </c>
      <c r="D12" s="12">
        <f t="shared" ref="D12:S12" si="0">SUM(D7:D11)</f>
        <v>37.6653940411395</v>
      </c>
      <c r="E12" s="12">
        <f t="shared" si="0"/>
        <v>40.276039916360652</v>
      </c>
      <c r="F12" s="12">
        <f t="shared" si="0"/>
        <v>48.441024265944876</v>
      </c>
      <c r="G12" s="12">
        <f t="shared" si="0"/>
        <v>52.229753413071201</v>
      </c>
      <c r="H12" s="12">
        <f t="shared" si="0"/>
        <v>59.087147648790904</v>
      </c>
      <c r="I12" s="12">
        <f t="shared" si="0"/>
        <v>69.860580588612265</v>
      </c>
      <c r="J12" s="12">
        <f t="shared" si="0"/>
        <v>85.254406609275506</v>
      </c>
      <c r="K12" s="12">
        <f t="shared" si="0"/>
        <v>104.22359113261962</v>
      </c>
      <c r="L12" s="12">
        <f t="shared" si="0"/>
        <v>126.09766658934169</v>
      </c>
      <c r="M12" s="12">
        <f t="shared" si="0"/>
        <v>133.4914814472699</v>
      </c>
      <c r="N12" s="12">
        <f t="shared" si="0"/>
        <v>153.28790389978758</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993.72312983662948</v>
      </c>
      <c r="D15" s="12">
        <v>984.43680137575234</v>
      </c>
      <c r="E15" s="12">
        <v>1001.633705932932</v>
      </c>
      <c r="F15" s="12">
        <v>1040.2407566638005</v>
      </c>
      <c r="G15" s="12">
        <v>1063.6285468615649</v>
      </c>
      <c r="H15" s="12">
        <v>1006.9647463456577</v>
      </c>
      <c r="I15" s="12">
        <v>944.45399828030952</v>
      </c>
      <c r="J15" s="12">
        <v>944.53998280309543</v>
      </c>
      <c r="K15" s="12">
        <v>958.55546001719688</v>
      </c>
      <c r="L15" s="12">
        <v>959.58727429062765</v>
      </c>
      <c r="M15" s="12">
        <v>974.29062768701624</v>
      </c>
      <c r="N15" s="12">
        <v>985.89853826311253</v>
      </c>
      <c r="O15" s="12">
        <v>0</v>
      </c>
      <c r="P15" s="12">
        <v>0</v>
      </c>
      <c r="Q15" s="12">
        <v>0</v>
      </c>
      <c r="R15" s="12">
        <v>0</v>
      </c>
      <c r="S15" s="12">
        <v>0</v>
      </c>
    </row>
    <row r="16" spans="1:27" s="7" customFormat="1" ht="27" customHeight="1" thickBot="1" x14ac:dyDescent="0.4">
      <c r="A16" s="13" t="s">
        <v>11</v>
      </c>
      <c r="B16" s="14"/>
      <c r="C16" s="15">
        <f t="shared" ref="C16:S16" si="1">IF(C15&gt;0,C12/C15,"")</f>
        <v>3.5864390082913256E-2</v>
      </c>
      <c r="D16" s="15">
        <f t="shared" si="1"/>
        <v>3.8260855332208264E-2</v>
      </c>
      <c r="E16" s="15">
        <f t="shared" si="1"/>
        <v>4.0210348032215161E-2</v>
      </c>
      <c r="F16" s="15">
        <f t="shared" si="1"/>
        <v>4.6567127807318476E-2</v>
      </c>
      <c r="G16" s="15">
        <f t="shared" si="1"/>
        <v>4.9105257250931129E-2</v>
      </c>
      <c r="H16" s="15">
        <f t="shared" si="1"/>
        <v>5.8678467010113422E-2</v>
      </c>
      <c r="I16" s="15">
        <f t="shared" si="1"/>
        <v>7.3969278245225839E-2</v>
      </c>
      <c r="J16" s="15">
        <f t="shared" si="1"/>
        <v>9.0260241134808752E-2</v>
      </c>
      <c r="K16" s="15">
        <f t="shared" si="1"/>
        <v>0.10872984973738484</v>
      </c>
      <c r="L16" s="15">
        <f t="shared" si="1"/>
        <v>0.13140823140089999</v>
      </c>
      <c r="M16" s="15">
        <f t="shared" si="1"/>
        <v>0.13701402605522453</v>
      </c>
      <c r="N16" s="15">
        <f t="shared" si="1"/>
        <v>0.15548040488003922</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0.56797936371453139</v>
      </c>
      <c r="D19" s="9">
        <v>0.5926741186586415</v>
      </c>
      <c r="E19" s="9">
        <v>0.6173688736027515</v>
      </c>
      <c r="F19" s="9">
        <v>0.61372312983662936</v>
      </c>
      <c r="G19" s="9">
        <v>0.62073946689595871</v>
      </c>
      <c r="H19" s="9">
        <v>0.6087360275150473</v>
      </c>
      <c r="I19" s="9">
        <v>0.56974204643164228</v>
      </c>
      <c r="J19" s="9">
        <v>0.62080825451418742</v>
      </c>
      <c r="K19" s="9">
        <v>0.69343938091143587</v>
      </c>
      <c r="L19" s="9">
        <v>0.7460017196904557</v>
      </c>
      <c r="M19" s="9">
        <v>0.70692175408426483</v>
      </c>
      <c r="N19" s="9">
        <v>0.7631986242476354</v>
      </c>
      <c r="O19" s="9">
        <v>0</v>
      </c>
      <c r="P19" s="9">
        <v>0</v>
      </c>
      <c r="Q19" s="9">
        <v>0</v>
      </c>
      <c r="R19" s="9">
        <v>0</v>
      </c>
      <c r="S19" s="9">
        <v>0</v>
      </c>
    </row>
    <row r="20" spans="1:19" s="4" customFormat="1" ht="15" customHeight="1" x14ac:dyDescent="0.35">
      <c r="A20" s="4" t="s">
        <v>14</v>
      </c>
      <c r="C20" s="9">
        <v>3.3873086844368014</v>
      </c>
      <c r="D20" s="9">
        <v>3.5345829750644882</v>
      </c>
      <c r="E20" s="9">
        <v>3.6818572656921753</v>
      </c>
      <c r="F20" s="9">
        <v>3.5135339638865006</v>
      </c>
      <c r="G20" s="9">
        <v>3.4205331040412732</v>
      </c>
      <c r="H20" s="9">
        <v>3.1745829750644887</v>
      </c>
      <c r="I20" s="9">
        <v>2.7836543422184006</v>
      </c>
      <c r="J20" s="9">
        <v>2.6466036113499571</v>
      </c>
      <c r="K20" s="9">
        <v>2.8319260533104038</v>
      </c>
      <c r="L20" s="9">
        <v>2.6933791917454855</v>
      </c>
      <c r="M20" s="9">
        <v>2.3025365434221841</v>
      </c>
      <c r="N20" s="9">
        <v>2.2462596732588134</v>
      </c>
      <c r="O20" s="9">
        <v>0</v>
      </c>
      <c r="P20" s="9">
        <v>0</v>
      </c>
      <c r="Q20" s="9">
        <v>0</v>
      </c>
      <c r="R20" s="9">
        <v>0</v>
      </c>
      <c r="S20" s="9">
        <v>0</v>
      </c>
    </row>
    <row r="21" spans="1:19" s="4" customFormat="1" ht="15" customHeight="1" x14ac:dyDescent="0.35">
      <c r="A21" s="4" t="s">
        <v>15</v>
      </c>
      <c r="C21" s="9">
        <v>9.8779019776440241E-2</v>
      </c>
      <c r="D21" s="9">
        <v>9.8779019776440241E-2</v>
      </c>
      <c r="E21" s="9">
        <v>9.8779019776440241E-2</v>
      </c>
      <c r="F21" s="9">
        <v>0.10228718830610489</v>
      </c>
      <c r="G21" s="9">
        <v>0.13207222699914015</v>
      </c>
      <c r="H21" s="9">
        <v>0.15218400687876182</v>
      </c>
      <c r="I21" s="9">
        <v>0.16069647463456577</v>
      </c>
      <c r="J21" s="9">
        <v>0.16337059329320722</v>
      </c>
      <c r="K21" s="9">
        <v>0.18604471195184868</v>
      </c>
      <c r="L21" s="9">
        <v>0.18650042992261393</v>
      </c>
      <c r="M21" s="9">
        <v>0.22217540842648323</v>
      </c>
      <c r="N21" s="9">
        <v>0.23986242476354255</v>
      </c>
      <c r="O21" s="9">
        <v>0</v>
      </c>
      <c r="P21" s="9">
        <v>0</v>
      </c>
      <c r="Q21" s="9">
        <v>0</v>
      </c>
      <c r="R21" s="9">
        <v>0</v>
      </c>
      <c r="S21" s="9">
        <v>0</v>
      </c>
    </row>
    <row r="22" spans="1:19" s="4" customFormat="1" ht="15" customHeight="1" x14ac:dyDescent="0.35">
      <c r="A22" s="4" t="s">
        <v>16</v>
      </c>
      <c r="C22" s="9">
        <v>0.58909716251074806</v>
      </c>
      <c r="D22" s="9">
        <v>0.58909716251074806</v>
      </c>
      <c r="E22" s="9">
        <v>0.58909716251074806</v>
      </c>
      <c r="F22" s="9">
        <v>0.58558899398108344</v>
      </c>
      <c r="G22" s="9">
        <v>0.7277730008598452</v>
      </c>
      <c r="H22" s="9">
        <v>0.79364574376612218</v>
      </c>
      <c r="I22" s="9">
        <v>0.78513327601031824</v>
      </c>
      <c r="J22" s="9">
        <v>0.69647463456577807</v>
      </c>
      <c r="K22" s="9">
        <v>0.75978503869303526</v>
      </c>
      <c r="L22" s="9">
        <v>0.67334479793637136</v>
      </c>
      <c r="M22" s="9">
        <v>0.72365434221840075</v>
      </c>
      <c r="N22" s="9">
        <v>0.70596732588134137</v>
      </c>
      <c r="O22" s="9">
        <v>0</v>
      </c>
      <c r="P22" s="9">
        <v>0</v>
      </c>
      <c r="Q22" s="9">
        <v>0</v>
      </c>
      <c r="R22" s="9">
        <v>0</v>
      </c>
      <c r="S22" s="9">
        <v>0</v>
      </c>
    </row>
    <row r="23" spans="1:19" s="4" customFormat="1" ht="15" customHeight="1" x14ac:dyDescent="0.35">
      <c r="A23" s="16" t="s">
        <v>17</v>
      </c>
      <c r="C23" s="9">
        <v>0.46920034393809112</v>
      </c>
      <c r="D23" s="9">
        <v>0.58032674118658645</v>
      </c>
      <c r="E23" s="9">
        <v>0.40746345657781607</v>
      </c>
      <c r="F23" s="9">
        <v>0.17900257953568358</v>
      </c>
      <c r="G23" s="9">
        <v>0.34338779019776428</v>
      </c>
      <c r="H23" s="9">
        <v>0.30436801375752343</v>
      </c>
      <c r="I23" s="9">
        <v>0.37982803095442824</v>
      </c>
      <c r="J23" s="9">
        <v>0.42476354256233884</v>
      </c>
      <c r="K23" s="9">
        <v>0.38900257953568362</v>
      </c>
      <c r="L23" s="9">
        <v>0.44760103181427358</v>
      </c>
      <c r="M23" s="9">
        <v>0.34336199484092872</v>
      </c>
      <c r="N23" s="9">
        <v>0.45791917454858122</v>
      </c>
      <c r="O23" s="9">
        <v>0</v>
      </c>
      <c r="P23" s="9">
        <v>0</v>
      </c>
      <c r="Q23" s="9">
        <v>0</v>
      </c>
      <c r="R23" s="9">
        <v>0</v>
      </c>
      <c r="S23" s="9">
        <v>0</v>
      </c>
    </row>
    <row r="24" spans="1:19" s="4" customFormat="1" ht="15" customHeight="1" x14ac:dyDescent="0.35">
      <c r="A24" s="16" t="s">
        <v>18</v>
      </c>
      <c r="C24" s="9">
        <v>2.7982115219260528</v>
      </c>
      <c r="D24" s="9">
        <v>3.4609458297506448</v>
      </c>
      <c r="E24" s="9">
        <v>2.4300257953568365</v>
      </c>
      <c r="F24" s="9">
        <v>1.024780739466896</v>
      </c>
      <c r="G24" s="9">
        <v>1.8922098022355971</v>
      </c>
      <c r="H24" s="9">
        <v>1.5872914875322435</v>
      </c>
      <c r="I24" s="9">
        <v>1.855769561478934</v>
      </c>
      <c r="J24" s="9">
        <v>1.8108340498710234</v>
      </c>
      <c r="K24" s="9">
        <v>1.588641444539983</v>
      </c>
      <c r="L24" s="9">
        <v>1.6160275150472918</v>
      </c>
      <c r="M24" s="9">
        <v>1.1183748925193469</v>
      </c>
      <c r="N24" s="9">
        <v>1.3477558039552879</v>
      </c>
      <c r="O24" s="9">
        <v>0</v>
      </c>
      <c r="P24" s="9">
        <v>0</v>
      </c>
      <c r="Q24" s="9">
        <v>0</v>
      </c>
      <c r="R24" s="9">
        <v>0</v>
      </c>
      <c r="S24" s="9">
        <v>0</v>
      </c>
    </row>
    <row r="25" spans="1:19" s="4" customFormat="1" ht="15" customHeight="1" x14ac:dyDescent="0.35">
      <c r="A25" s="4" t="s">
        <v>19</v>
      </c>
      <c r="C25" s="9">
        <v>0.88</v>
      </c>
      <c r="D25" s="9">
        <v>3.29</v>
      </c>
      <c r="E25" s="9">
        <v>19.3</v>
      </c>
      <c r="F25" s="9">
        <v>53.15</v>
      </c>
      <c r="G25" s="9">
        <v>61.43</v>
      </c>
      <c r="H25" s="9">
        <v>51.54</v>
      </c>
      <c r="I25" s="10">
        <v>44.79</v>
      </c>
      <c r="J25" s="9">
        <v>45.02</v>
      </c>
      <c r="K25" s="9">
        <v>60.62</v>
      </c>
      <c r="L25" s="9">
        <v>58.7</v>
      </c>
      <c r="M25" s="9">
        <v>59.71</v>
      </c>
      <c r="N25" s="9">
        <v>67.540000000000006</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0</v>
      </c>
      <c r="K26" s="21">
        <v>0</v>
      </c>
      <c r="L26" s="21">
        <v>0</v>
      </c>
      <c r="M26" s="21">
        <v>0</v>
      </c>
      <c r="N26" s="21">
        <v>0</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45.02</v>
      </c>
      <c r="K27" s="21">
        <v>60.62</v>
      </c>
      <c r="L27" s="21">
        <v>58.7</v>
      </c>
      <c r="M27" s="21">
        <v>59.71</v>
      </c>
      <c r="N27" s="21">
        <v>67.540000000000006</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0</v>
      </c>
      <c r="K30" s="9">
        <v>0</v>
      </c>
      <c r="L30" s="9">
        <v>0</v>
      </c>
      <c r="M30" s="9">
        <v>3.4899999999999949</v>
      </c>
      <c r="N30" s="9">
        <v>0</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4.4360447119518485</v>
      </c>
      <c r="D32" s="12">
        <v>7.0806448839208942</v>
      </c>
      <c r="E32" s="12">
        <v>23.041255374032673</v>
      </c>
      <c r="F32" s="12">
        <v>56.653336199484087</v>
      </c>
      <c r="G32" s="12">
        <v>65.207265692175412</v>
      </c>
      <c r="H32" s="12">
        <v>55.268508168529664</v>
      </c>
      <c r="I32" s="24">
        <v>48.420279449699052</v>
      </c>
      <c r="J32" s="12">
        <v>48.957231298366295</v>
      </c>
      <c r="K32" s="12">
        <v>64.94131126397248</v>
      </c>
      <c r="L32" s="12">
        <v>63.343860705073091</v>
      </c>
      <c r="M32" s="12">
        <v>64.143409286328463</v>
      </c>
      <c r="N32" s="12">
        <v>72.413568357695624</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1078.1073220598071</v>
      </c>
      <c r="D35" s="12">
        <v>1138.9772437183528</v>
      </c>
      <c r="E35" s="12">
        <v>1229.9561937517913</v>
      </c>
      <c r="F35" s="12">
        <v>1492.0394582975064</v>
      </c>
      <c r="G35" s="12">
        <v>1518.9843231107288</v>
      </c>
      <c r="H35" s="12">
        <v>1241.5361177987961</v>
      </c>
      <c r="I35" s="12">
        <v>1285.0377323970572</v>
      </c>
      <c r="J35" s="12">
        <v>1288.1808865959681</v>
      </c>
      <c r="K35" s="12">
        <v>1313.1442184962261</v>
      </c>
      <c r="L35" s="12">
        <v>1317.3011416833858</v>
      </c>
      <c r="M35" s="12">
        <v>1480.0996145027229</v>
      </c>
      <c r="N35" s="12">
        <v>1586.4867813126968</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4.1146596643796491E-3</v>
      </c>
      <c r="D37" s="15">
        <f t="shared" si="2"/>
        <v>6.2166693171192113E-3</v>
      </c>
      <c r="E37" s="15">
        <f t="shared" si="2"/>
        <v>1.8733395133162332E-2</v>
      </c>
      <c r="F37" s="15">
        <f t="shared" si="2"/>
        <v>3.7970400772194358E-2</v>
      </c>
      <c r="G37" s="15">
        <f t="shared" si="2"/>
        <v>4.2928201891272597E-2</v>
      </c>
      <c r="H37" s="15">
        <f t="shared" si="2"/>
        <v>4.4516230640570462E-2</v>
      </c>
      <c r="I37" s="27">
        <f t="shared" si="2"/>
        <v>3.7680044895940783E-2</v>
      </c>
      <c r="J37" s="15">
        <f t="shared" si="2"/>
        <v>3.8004935337719772E-2</v>
      </c>
      <c r="K37" s="15">
        <f t="shared" si="2"/>
        <v>4.9454820231658446E-2</v>
      </c>
      <c r="L37" s="15">
        <f t="shared" si="2"/>
        <v>4.8086089581707681E-2</v>
      </c>
      <c r="M37" s="15">
        <f t="shared" si="2"/>
        <v>4.3337224506932309E-2</v>
      </c>
      <c r="N37" s="15">
        <f t="shared" si="2"/>
        <v>4.5643978387124612E-2</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684.07853253081112</v>
      </c>
      <c r="D40" s="9">
        <v>694.76091525747586</v>
      </c>
      <c r="E40" s="9">
        <v>703.52655966370503</v>
      </c>
      <c r="F40" s="9">
        <v>681.48108340498709</v>
      </c>
      <c r="G40" s="9">
        <v>697.56377185439953</v>
      </c>
      <c r="H40" s="9">
        <v>692.40947740517822</v>
      </c>
      <c r="I40" s="10">
        <v>692.64354638387317</v>
      </c>
      <c r="J40" s="9">
        <v>682.08655775293778</v>
      </c>
      <c r="K40" s="9">
        <v>694.0813986815707</v>
      </c>
      <c r="L40" s="9">
        <v>674.87818859271999</v>
      </c>
      <c r="M40" s="9">
        <v>642.20406993407857</v>
      </c>
      <c r="N40" s="9">
        <v>628.70449985669245</v>
      </c>
      <c r="O40" s="9">
        <v>0</v>
      </c>
      <c r="P40" s="9">
        <v>0</v>
      </c>
      <c r="Q40" s="9">
        <v>0</v>
      </c>
      <c r="R40" s="9">
        <v>0</v>
      </c>
      <c r="S40" s="9">
        <v>0</v>
      </c>
    </row>
    <row r="41" spans="1:19" s="4" customFormat="1" ht="15" customHeight="1" x14ac:dyDescent="0.35">
      <c r="A41" s="4" t="s">
        <v>33</v>
      </c>
      <c r="C41" s="9">
        <v>115.76860609534728</v>
      </c>
      <c r="D41" s="9">
        <v>116.34183624725327</v>
      </c>
      <c r="E41" s="9">
        <v>134.30304767364098</v>
      </c>
      <c r="F41" s="9">
        <v>136.16604566733542</v>
      </c>
      <c r="G41" s="9">
        <v>164.77978408330944</v>
      </c>
      <c r="H41" s="9">
        <v>183.86357122384638</v>
      </c>
      <c r="I41" s="10">
        <v>188.21056654246681</v>
      </c>
      <c r="J41" s="9">
        <v>190.07356453616126</v>
      </c>
      <c r="K41" s="9">
        <v>243.24066112544187</v>
      </c>
      <c r="L41" s="9">
        <v>276.91793254991882</v>
      </c>
      <c r="M41" s="9">
        <v>365.64918314703351</v>
      </c>
      <c r="N41" s="9">
        <v>457.4376612209802</v>
      </c>
      <c r="O41" s="9">
        <v>0</v>
      </c>
      <c r="P41" s="9">
        <v>0</v>
      </c>
      <c r="Q41" s="9">
        <v>0</v>
      </c>
      <c r="R41" s="9">
        <v>0</v>
      </c>
      <c r="S41" s="9">
        <v>0</v>
      </c>
    </row>
    <row r="42" spans="1:19" s="4" customFormat="1" ht="15" customHeight="1" x14ac:dyDescent="0.35">
      <c r="A42" s="4" t="s">
        <v>34</v>
      </c>
      <c r="C42" s="9">
        <v>0</v>
      </c>
      <c r="D42" s="9">
        <v>0</v>
      </c>
      <c r="E42" s="9">
        <v>0</v>
      </c>
      <c r="F42" s="9">
        <v>0</v>
      </c>
      <c r="G42" s="9">
        <v>0</v>
      </c>
      <c r="H42" s="9">
        <v>0</v>
      </c>
      <c r="I42" s="9">
        <v>0</v>
      </c>
      <c r="J42" s="9">
        <v>0</v>
      </c>
      <c r="K42" s="9">
        <v>0</v>
      </c>
      <c r="L42" s="9">
        <v>0</v>
      </c>
      <c r="M42" s="9">
        <v>0</v>
      </c>
      <c r="N42" s="9">
        <v>0</v>
      </c>
      <c r="O42" s="9">
        <v>0</v>
      </c>
      <c r="P42" s="9">
        <v>0</v>
      </c>
      <c r="Q42" s="9">
        <v>0</v>
      </c>
      <c r="R42" s="9">
        <v>0</v>
      </c>
      <c r="S42" s="9">
        <v>0</v>
      </c>
    </row>
    <row r="43" spans="1:19" s="4" customFormat="1" ht="15" customHeight="1" x14ac:dyDescent="0.35">
      <c r="A43" s="11" t="s">
        <v>35</v>
      </c>
      <c r="C43" s="12">
        <v>799.84713862615843</v>
      </c>
      <c r="D43" s="12">
        <v>811.1027515047291</v>
      </c>
      <c r="E43" s="12">
        <v>837.82960733734603</v>
      </c>
      <c r="F43" s="12">
        <v>817.64712907232251</v>
      </c>
      <c r="G43" s="12">
        <v>862.34355593770897</v>
      </c>
      <c r="H43" s="12">
        <v>876.27304862902463</v>
      </c>
      <c r="I43" s="12">
        <v>880.85411292634001</v>
      </c>
      <c r="J43" s="12">
        <v>872.16012228909904</v>
      </c>
      <c r="K43" s="12">
        <v>937.32205980701258</v>
      </c>
      <c r="L43" s="12">
        <v>951.79612114263887</v>
      </c>
      <c r="M43" s="12">
        <v>1007.8532530811121</v>
      </c>
      <c r="N43" s="12">
        <v>1086.1421610776727</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2627.1371930830228</v>
      </c>
      <c r="D45" s="12">
        <v>2766.0801805674978</v>
      </c>
      <c r="E45" s="12">
        <v>2866.2676745963504</v>
      </c>
      <c r="F45" s="12">
        <v>2810.1732826980033</v>
      </c>
      <c r="G45" s="12">
        <v>2695.3496703926626</v>
      </c>
      <c r="H45" s="12">
        <v>2598.5584455909047</v>
      </c>
      <c r="I45" s="12">
        <v>2707.310356358078</v>
      </c>
      <c r="J45" s="12">
        <v>2659.8208655775297</v>
      </c>
      <c r="K45" s="12">
        <v>2713.9255278494315</v>
      </c>
      <c r="L45" s="12">
        <v>2581.1266360943919</v>
      </c>
      <c r="M45" s="12">
        <v>2484.9496274004014</v>
      </c>
      <c r="N45" s="12">
        <v>2356.8056749785037</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0.30445579345154572</v>
      </c>
      <c r="D47" s="15">
        <f t="shared" si="3"/>
        <v>0.29323182936017445</v>
      </c>
      <c r="E47" s="15">
        <f t="shared" si="3"/>
        <v>0.29230682631737653</v>
      </c>
      <c r="F47" s="15">
        <f t="shared" si="3"/>
        <v>0.29095968355635077</v>
      </c>
      <c r="G47" s="15">
        <f t="shared" si="3"/>
        <v>0.31993754480548769</v>
      </c>
      <c r="H47" s="15">
        <f t="shared" si="3"/>
        <v>0.33721506249583799</v>
      </c>
      <c r="I47" s="15">
        <f t="shared" si="3"/>
        <v>0.32536133541456275</v>
      </c>
      <c r="J47" s="15">
        <f t="shared" si="3"/>
        <v>0.32790182736600421</v>
      </c>
      <c r="K47" s="15">
        <f t="shared" si="3"/>
        <v>0.34537501128476622</v>
      </c>
      <c r="L47" s="15">
        <f t="shared" si="3"/>
        <v>0.36875219829695782</v>
      </c>
      <c r="M47" s="15">
        <f t="shared" si="3"/>
        <v>0.40558297116689046</v>
      </c>
      <c r="N47" s="15">
        <f t="shared" si="3"/>
        <v>0.46085350718937795</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34.503315235445271</v>
      </c>
      <c r="D50" s="9">
        <v>36.393614161517824</v>
      </c>
      <c r="E50" s="9">
        <v>39.152428566403643</v>
      </c>
      <c r="F50" s="9">
        <v>47.546011368266463</v>
      </c>
      <c r="G50" s="9">
        <v>51.133553928978337</v>
      </c>
      <c r="H50" s="9">
        <v>58.021859600639573</v>
      </c>
      <c r="I50" s="9">
        <v>68.750314036591661</v>
      </c>
      <c r="J50" s="9">
        <v>84.045464218905792</v>
      </c>
      <c r="K50" s="9">
        <v>102.95510446022064</v>
      </c>
      <c r="L50" s="9">
        <v>124.71756340791431</v>
      </c>
      <c r="M50" s="9">
        <v>132.2190222899182</v>
      </c>
      <c r="N50" s="9">
        <v>151.82692367622781</v>
      </c>
      <c r="O50" s="9">
        <v>0</v>
      </c>
      <c r="P50" s="9">
        <v>0</v>
      </c>
      <c r="Q50" s="9">
        <v>0</v>
      </c>
      <c r="R50" s="9">
        <v>0</v>
      </c>
      <c r="S50" s="9">
        <v>0</v>
      </c>
    </row>
    <row r="51" spans="1:19" s="4" customFormat="1" ht="15" customHeight="1" x14ac:dyDescent="0.35">
      <c r="A51" s="29" t="s">
        <v>42</v>
      </c>
      <c r="B51" s="29"/>
      <c r="C51" s="9">
        <v>799.84713862615843</v>
      </c>
      <c r="D51" s="9">
        <v>811.1027515047291</v>
      </c>
      <c r="E51" s="9">
        <v>837.82960733734603</v>
      </c>
      <c r="F51" s="9">
        <v>817.64712907232251</v>
      </c>
      <c r="G51" s="9">
        <v>862.34355593770897</v>
      </c>
      <c r="H51" s="9">
        <v>876.27304862902463</v>
      </c>
      <c r="I51" s="9">
        <v>880.85411292634001</v>
      </c>
      <c r="J51" s="9">
        <v>872.16012228909904</v>
      </c>
      <c r="K51" s="9">
        <v>937.32205980701258</v>
      </c>
      <c r="L51" s="9">
        <v>951.79612114263887</v>
      </c>
      <c r="M51" s="9">
        <v>1007.8532530811121</v>
      </c>
      <c r="N51" s="9">
        <v>1086.1421610776727</v>
      </c>
      <c r="O51" s="9">
        <v>0</v>
      </c>
      <c r="P51" s="9">
        <v>0</v>
      </c>
      <c r="Q51" s="9">
        <v>0</v>
      </c>
      <c r="R51" s="9">
        <v>0</v>
      </c>
      <c r="S51" s="9">
        <v>0</v>
      </c>
    </row>
    <row r="52" spans="1:19" s="4" customFormat="1" ht="15" customHeight="1" x14ac:dyDescent="0.35">
      <c r="A52" s="29" t="s">
        <v>43</v>
      </c>
      <c r="B52" s="29"/>
      <c r="C52" s="9">
        <v>2.0159587274290627</v>
      </c>
      <c r="D52" s="9">
        <v>4.5617798796216684</v>
      </c>
      <c r="E52" s="9">
        <v>20.423611349957007</v>
      </c>
      <c r="F52" s="9">
        <v>54.045012897678419</v>
      </c>
      <c r="G52" s="9">
        <v>62.526199484092871</v>
      </c>
      <c r="H52" s="9">
        <v>52.605288048151337</v>
      </c>
      <c r="I52" s="9">
        <v>45.900266552020632</v>
      </c>
      <c r="J52" s="9">
        <v>46.228942390369738</v>
      </c>
      <c r="K52" s="9">
        <v>61.888486672398969</v>
      </c>
      <c r="L52" s="9">
        <v>60.080103181427347</v>
      </c>
      <c r="M52" s="9">
        <v>60.98245915735167</v>
      </c>
      <c r="N52" s="9">
        <v>69.000980223559765</v>
      </c>
      <c r="O52" s="9">
        <v>0</v>
      </c>
      <c r="P52" s="9">
        <v>0</v>
      </c>
      <c r="Q52" s="9">
        <v>0</v>
      </c>
      <c r="R52" s="9">
        <v>0</v>
      </c>
      <c r="S52" s="9">
        <v>0</v>
      </c>
    </row>
    <row r="53" spans="1:19" s="4" customFormat="1" ht="15" customHeight="1" x14ac:dyDescent="0.35">
      <c r="A53" s="4" t="s">
        <v>44</v>
      </c>
      <c r="B53" s="29"/>
      <c r="C53" s="9">
        <f>C50+C51+C52</f>
        <v>836.36641258903273</v>
      </c>
      <c r="D53" s="9">
        <f t="shared" ref="D53:S53" si="4">D50+D51+D52</f>
        <v>852.05814554586857</v>
      </c>
      <c r="E53" s="9">
        <f t="shared" si="4"/>
        <v>897.40564725370666</v>
      </c>
      <c r="F53" s="9">
        <f t="shared" si="4"/>
        <v>919.23815333826747</v>
      </c>
      <c r="G53" s="9">
        <f t="shared" si="4"/>
        <v>976.00330935078023</v>
      </c>
      <c r="H53" s="9">
        <f t="shared" si="4"/>
        <v>986.90019627781555</v>
      </c>
      <c r="I53" s="9">
        <f t="shared" si="4"/>
        <v>995.50469351495235</v>
      </c>
      <c r="J53" s="9">
        <f t="shared" si="4"/>
        <v>1002.4345288983745</v>
      </c>
      <c r="K53" s="9">
        <f t="shared" si="4"/>
        <v>1102.1656509396323</v>
      </c>
      <c r="L53" s="9">
        <f t="shared" si="4"/>
        <v>1136.5937877319805</v>
      </c>
      <c r="M53" s="9">
        <f t="shared" si="4"/>
        <v>1201.0547345283821</v>
      </c>
      <c r="N53" s="9">
        <f t="shared" si="4"/>
        <v>1306.9700649774602</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836.36641258903273</v>
      </c>
      <c r="D60" s="12">
        <f t="shared" si="5"/>
        <v>852.05814554586857</v>
      </c>
      <c r="E60" s="12">
        <f t="shared" si="5"/>
        <v>897.40564725370666</v>
      </c>
      <c r="F60" s="12">
        <f t="shared" si="5"/>
        <v>919.23815333826747</v>
      </c>
      <c r="G60" s="12">
        <f t="shared" si="5"/>
        <v>976.00330935078023</v>
      </c>
      <c r="H60" s="12">
        <f t="shared" si="5"/>
        <v>986.90019627781555</v>
      </c>
      <c r="I60" s="12">
        <f t="shared" si="5"/>
        <v>995.50469351495235</v>
      </c>
      <c r="J60" s="12">
        <f t="shared" si="5"/>
        <v>1002.4345288983745</v>
      </c>
      <c r="K60" s="12">
        <f t="shared" si="5"/>
        <v>1102.1656509396323</v>
      </c>
      <c r="L60" s="12">
        <f t="shared" si="5"/>
        <v>1136.5937877319805</v>
      </c>
      <c r="M60" s="12">
        <f t="shared" si="5"/>
        <v>1201.0547345283821</v>
      </c>
      <c r="N60" s="12">
        <f t="shared" si="5"/>
        <v>1306.9700649774602</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4856.0980663036207</v>
      </c>
      <c r="D63" s="9">
        <v>5081.2673335244099</v>
      </c>
      <c r="E63" s="9">
        <v>5313.386295022452</v>
      </c>
      <c r="F63" s="9">
        <v>5576.9274672781121</v>
      </c>
      <c r="G63" s="9">
        <v>5475.7342419031238</v>
      </c>
      <c r="H63" s="9">
        <v>4984.8223397344036</v>
      </c>
      <c r="I63" s="9">
        <v>5068.926094391898</v>
      </c>
      <c r="J63" s="9">
        <v>5025.9925804910672</v>
      </c>
      <c r="K63" s="9">
        <v>5141.4085258431269</v>
      </c>
      <c r="L63" s="9">
        <v>5009.5462310117509</v>
      </c>
      <c r="M63" s="9">
        <v>5095.3092719977067</v>
      </c>
      <c r="N63" s="9">
        <v>5075.481626062865</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4856.0980663036207</v>
      </c>
      <c r="D66" s="9">
        <v>5081.2673335244099</v>
      </c>
      <c r="E66" s="9">
        <v>5313.386295022452</v>
      </c>
      <c r="F66" s="9">
        <v>5576.9274672781121</v>
      </c>
      <c r="G66" s="9">
        <v>5475.7342419031238</v>
      </c>
      <c r="H66" s="9">
        <v>4984.8223397344036</v>
      </c>
      <c r="I66" s="9">
        <v>5068.926094391898</v>
      </c>
      <c r="J66" s="9">
        <v>5025.9925804910672</v>
      </c>
      <c r="K66" s="9">
        <v>5141.4085258431269</v>
      </c>
      <c r="L66" s="9">
        <v>5009.5462310117509</v>
      </c>
      <c r="M66" s="9">
        <v>5095.3092719977067</v>
      </c>
      <c r="N66" s="9">
        <v>5075.481626062865</v>
      </c>
      <c r="O66" s="9">
        <v>0</v>
      </c>
      <c r="P66" s="9">
        <v>0</v>
      </c>
      <c r="Q66" s="9">
        <v>0</v>
      </c>
      <c r="R66" s="9">
        <v>0</v>
      </c>
      <c r="S66" s="9">
        <v>0</v>
      </c>
    </row>
    <row r="67" spans="1:27" s="4" customFormat="1" ht="15" customHeight="1" x14ac:dyDescent="0.35">
      <c r="A67" s="11" t="s">
        <v>54</v>
      </c>
      <c r="C67" s="9">
        <v>4856.0980663036207</v>
      </c>
      <c r="D67" s="9">
        <v>5081.2673335244099</v>
      </c>
      <c r="E67" s="9">
        <v>5313.386295022452</v>
      </c>
      <c r="F67" s="9">
        <v>5576.9274672781121</v>
      </c>
      <c r="G67" s="9">
        <v>5475.7342419031238</v>
      </c>
      <c r="H67" s="9">
        <v>4984.8223397344036</v>
      </c>
      <c r="I67" s="9">
        <v>5068.926094391898</v>
      </c>
      <c r="J67" s="9">
        <v>5025.9925804910672</v>
      </c>
      <c r="K67" s="9">
        <v>5141.4085258431269</v>
      </c>
      <c r="L67" s="9">
        <v>5009.5462310117509</v>
      </c>
      <c r="M67" s="9">
        <v>5095.3092719977067</v>
      </c>
      <c r="N67" s="9">
        <v>5075.481626062865</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0.17223013233455159</v>
      </c>
      <c r="D69" s="15">
        <f t="shared" si="6"/>
        <v>0.16768614788761249</v>
      </c>
      <c r="E69" s="15">
        <f t="shared" si="6"/>
        <v>0.16889523882244187</v>
      </c>
      <c r="F69" s="15">
        <f t="shared" si="6"/>
        <v>0.16482878049459607</v>
      </c>
      <c r="G69" s="15">
        <f t="shared" si="6"/>
        <v>0.17824154099406483</v>
      </c>
      <c r="H69" s="15">
        <f t="shared" si="6"/>
        <v>0.19798101697851053</v>
      </c>
      <c r="I69" s="15">
        <f t="shared" si="6"/>
        <v>0.19639360980550649</v>
      </c>
      <c r="J69" s="15">
        <f t="shared" si="6"/>
        <v>0.19945006142456961</v>
      </c>
      <c r="K69" s="15">
        <f t="shared" si="6"/>
        <v>0.21437037057056088</v>
      </c>
      <c r="L69" s="15">
        <f t="shared" si="6"/>
        <v>0.22688557711991186</v>
      </c>
      <c r="M69" s="15">
        <f t="shared" si="6"/>
        <v>0.23571772985970041</v>
      </c>
      <c r="N69" s="15">
        <f t="shared" si="6"/>
        <v>0.25750660947447829</v>
      </c>
      <c r="O69" s="15" t="str">
        <f t="shared" si="6"/>
        <v/>
      </c>
      <c r="P69" s="15" t="str">
        <f t="shared" si="6"/>
        <v/>
      </c>
      <c r="Q69" s="15" t="str">
        <f t="shared" si="6"/>
        <v/>
      </c>
      <c r="R69" s="15" t="str">
        <f t="shared" si="6"/>
        <v/>
      </c>
      <c r="S69" s="15"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83" t="s">
        <v>80</v>
      </c>
      <c r="E72" s="33"/>
      <c r="F72" s="3"/>
      <c r="G72" s="3"/>
      <c r="H72" s="3"/>
      <c r="I72" s="34"/>
      <c r="J72" s="192" t="s">
        <v>59</v>
      </c>
      <c r="K72" s="192"/>
      <c r="L72" s="192" t="s">
        <v>60</v>
      </c>
      <c r="M72" s="192"/>
      <c r="N72" s="192" t="s">
        <v>61</v>
      </c>
      <c r="O72" s="192"/>
      <c r="P72" s="192" t="s">
        <v>62</v>
      </c>
      <c r="Q72" s="192"/>
      <c r="R72" s="35"/>
      <c r="S72" s="83" t="s">
        <v>63</v>
      </c>
    </row>
    <row r="73" spans="1:27" s="4" customFormat="1" ht="22.5" customHeight="1" x14ac:dyDescent="0.35">
      <c r="D73" s="36">
        <v>0.15</v>
      </c>
      <c r="J73" s="191">
        <v>0.16600000000000001</v>
      </c>
      <c r="K73" s="191"/>
      <c r="L73" s="191">
        <v>0.17399999999999999</v>
      </c>
      <c r="M73" s="191"/>
      <c r="N73" s="191">
        <v>0.186</v>
      </c>
      <c r="O73" s="191"/>
      <c r="P73" s="191">
        <v>0.20200000000000001</v>
      </c>
      <c r="Q73" s="191"/>
      <c r="R73" s="37"/>
      <c r="S73" s="36">
        <v>0.23</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H1:K2"/>
    <mergeCell ref="J73:K73"/>
    <mergeCell ref="L73:M73"/>
    <mergeCell ref="N73:O73"/>
    <mergeCell ref="P73:Q73"/>
    <mergeCell ref="J71:Q71"/>
    <mergeCell ref="J72:K72"/>
    <mergeCell ref="L72:M72"/>
    <mergeCell ref="N72:O72"/>
    <mergeCell ref="P72:Q7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AFAC"/>
    <pageSetUpPr fitToPage="1"/>
  </sheetPr>
  <dimension ref="A1:W151"/>
  <sheetViews>
    <sheetView workbookViewId="0">
      <pane xSplit="2" ySplit="2" topLeftCell="C3" activePane="bottomRight" state="frozen"/>
      <selection pane="topRight" activeCell="C1" sqref="C1"/>
      <selection pane="bottomLeft" activeCell="A3" sqref="A3"/>
      <selection pane="bottomRight" activeCell="H10" sqref="H10"/>
    </sheetView>
  </sheetViews>
  <sheetFormatPr defaultColWidth="8.81640625" defaultRowHeight="12" customHeight="1" x14ac:dyDescent="0.25"/>
  <cols>
    <col min="1" max="1" width="4.453125" style="154" customWidth="1"/>
    <col min="2" max="2" width="14.36328125" style="154" customWidth="1"/>
    <col min="3" max="3" width="6.1796875" style="154" customWidth="1"/>
    <col min="4" max="14" width="6.453125" style="154" customWidth="1"/>
    <col min="15" max="16" width="9.36328125" style="154" customWidth="1"/>
    <col min="17" max="17" width="6.453125" style="154" customWidth="1"/>
    <col min="18" max="22" width="9.36328125" style="154" customWidth="1"/>
    <col min="23" max="23" width="4.453125" style="154" bestFit="1" customWidth="1"/>
    <col min="24" max="16384" width="8.81640625" style="154"/>
  </cols>
  <sheetData>
    <row r="1" spans="1:23" s="132" customFormat="1" ht="24" customHeight="1" x14ac:dyDescent="0.45">
      <c r="A1" s="131" t="s">
        <v>124</v>
      </c>
      <c r="C1" s="133"/>
      <c r="D1" s="133"/>
      <c r="E1" s="133"/>
      <c r="F1" s="134"/>
      <c r="G1" s="134"/>
      <c r="H1" s="134"/>
      <c r="I1" s="134"/>
      <c r="J1" s="134"/>
      <c r="K1" s="134"/>
      <c r="L1" s="134"/>
      <c r="M1" s="134"/>
      <c r="N1" s="134"/>
      <c r="O1" s="134"/>
      <c r="P1" s="134"/>
      <c r="R1" s="135"/>
      <c r="S1" s="136"/>
      <c r="T1" s="137"/>
      <c r="U1" s="137"/>
    </row>
    <row r="2" spans="1:23" s="132" customFormat="1" ht="24" customHeight="1" x14ac:dyDescent="0.35">
      <c r="A2" s="138"/>
      <c r="B2" s="138"/>
      <c r="C2" s="166">
        <v>2004</v>
      </c>
      <c r="D2" s="140">
        <v>2005</v>
      </c>
      <c r="E2" s="140">
        <v>2006</v>
      </c>
      <c r="F2" s="140">
        <v>2007</v>
      </c>
      <c r="G2" s="140">
        <v>2008</v>
      </c>
      <c r="H2" s="140">
        <v>2009</v>
      </c>
      <c r="I2" s="140">
        <v>2010</v>
      </c>
      <c r="J2" s="140">
        <v>2011</v>
      </c>
      <c r="K2" s="140">
        <v>2012</v>
      </c>
      <c r="L2" s="140">
        <v>2013</v>
      </c>
      <c r="M2" s="140">
        <v>2014</v>
      </c>
      <c r="N2" s="166">
        <v>2015</v>
      </c>
      <c r="O2" s="140" t="s">
        <v>125</v>
      </c>
      <c r="P2" s="140" t="s">
        <v>126</v>
      </c>
      <c r="Q2" s="140" t="s">
        <v>127</v>
      </c>
      <c r="R2" s="140" t="s">
        <v>128</v>
      </c>
      <c r="S2" s="140" t="s">
        <v>129</v>
      </c>
      <c r="T2" s="140" t="s">
        <v>130</v>
      </c>
      <c r="U2" s="140" t="s">
        <v>131</v>
      </c>
      <c r="V2" s="140" t="s">
        <v>132</v>
      </c>
      <c r="W2" s="140"/>
    </row>
    <row r="3" spans="1:23" s="132" customFormat="1" ht="12" customHeight="1" x14ac:dyDescent="0.35">
      <c r="A3" s="142" t="s">
        <v>133</v>
      </c>
      <c r="B3" s="143" t="s">
        <v>133</v>
      </c>
      <c r="C3" s="167">
        <f ca="1">INDIRECT($A3 &amp; "!C69",TRUE)</f>
        <v>8.4554769634881899E-2</v>
      </c>
      <c r="D3" s="144">
        <f ca="1">INDIRECT($A3 &amp; "!D69",TRUE)</f>
        <v>8.9844582628263225E-2</v>
      </c>
      <c r="E3" s="144">
        <f ca="1">INDIRECT($A3 &amp; "!E69",TRUE)</f>
        <v>9.5032188272928197E-2</v>
      </c>
      <c r="F3" s="144">
        <f ca="1">INDIRECT($A3 &amp; "!F69",TRUE)</f>
        <v>0.10400179184684011</v>
      </c>
      <c r="G3" s="144">
        <f ca="1">INDIRECT($A3 &amp; "!G69",TRUE)</f>
        <v>0.11042972813894393</v>
      </c>
      <c r="H3" s="144">
        <f ca="1">INDIRECT($A3 &amp; "!H69",TRUE)</f>
        <v>0.1236209141470422</v>
      </c>
      <c r="I3" s="144">
        <f ca="1">INDIRECT($A3 &amp; "!I69",TRUE)</f>
        <v>0.12895532637388388</v>
      </c>
      <c r="J3" s="144">
        <f ca="1">INDIRECT($A3 &amp; "!J69",TRUE)</f>
        <v>0.1321497058945888</v>
      </c>
      <c r="K3" s="144">
        <f ca="1">INDIRECT($A3 &amp; "!K69",TRUE)</f>
        <v>0.14427293475141856</v>
      </c>
      <c r="L3" s="144">
        <f ca="1">INDIRECT($A3 &amp; "!L69",TRUE)</f>
        <v>0.15167323202405819</v>
      </c>
      <c r="M3" s="144">
        <f ca="1">INDIRECT($A3 &amp; "!M69",TRUE)</f>
        <v>0.16130278648594673</v>
      </c>
      <c r="N3" s="167">
        <f ca="1">INDIRECT($A3 &amp; "!N69",TRUE)</f>
        <v>0.16658372868309637</v>
      </c>
      <c r="O3" s="144">
        <f ca="1">AVERAGE(J3:K3)</f>
        <v>0.13821132032300368</v>
      </c>
      <c r="P3" s="144">
        <f ca="1">AVERAGE(L3:M3)</f>
        <v>0.15648800925500245</v>
      </c>
      <c r="Q3" s="144" t="s">
        <v>85</v>
      </c>
      <c r="R3" s="144" t="s">
        <v>85</v>
      </c>
      <c r="S3" s="144" t="s">
        <v>85</v>
      </c>
      <c r="T3" s="144" t="s">
        <v>85</v>
      </c>
      <c r="U3" s="144" t="s">
        <v>85</v>
      </c>
      <c r="V3" s="144">
        <v>0.2</v>
      </c>
      <c r="W3" s="144" t="s">
        <v>133</v>
      </c>
    </row>
    <row r="4" spans="1:23" s="132" customFormat="1" ht="12" customHeight="1" x14ac:dyDescent="0.35">
      <c r="A4" s="145" t="s">
        <v>134</v>
      </c>
      <c r="B4" s="146" t="s">
        <v>0</v>
      </c>
      <c r="C4" s="168">
        <f t="shared" ref="C4:C37" ca="1" si="0">INDIRECT($A4 &amp; "!C69",TRUE)</f>
        <v>1.886563687907172E-2</v>
      </c>
      <c r="D4" s="147">
        <f t="shared" ref="D4:D37" ca="1" si="1">INDIRECT($A4 &amp; "!D69",TRUE)</f>
        <v>2.3322503154354104E-2</v>
      </c>
      <c r="E4" s="147">
        <f t="shared" ref="E4:E37" ca="1" si="2">INDIRECT($A4 &amp; "!E69",TRUE)</f>
        <v>2.6397947146607408E-2</v>
      </c>
      <c r="F4" s="147">
        <f t="shared" ref="F4:F37" ca="1" si="3">INDIRECT($A4 &amp; "!F69",TRUE)</f>
        <v>3.0921005589954403E-2</v>
      </c>
      <c r="G4" s="147">
        <f t="shared" ref="G4:G37" ca="1" si="4">INDIRECT($A4 &amp; "!G69",TRUE)</f>
        <v>3.5978411623621247E-2</v>
      </c>
      <c r="H4" s="147">
        <f t="shared" ref="H4:H37" ca="1" si="5">INDIRECT($A4 &amp; "!H69",TRUE)</f>
        <v>4.7197417878313441E-2</v>
      </c>
      <c r="I4" s="147">
        <f t="shared" ref="I4:I37" ca="1" si="6">INDIRECT($A4 &amp; "!I69",TRUE)</f>
        <v>5.6522721684510425E-2</v>
      </c>
      <c r="J4" s="147">
        <f t="shared" ref="J4:J37" ca="1" si="7">INDIRECT($A4 &amp; "!J69",TRUE)</f>
        <v>6.287486575062072E-2</v>
      </c>
      <c r="K4" s="147">
        <f t="shared" ref="K4:K37" ca="1" si="8">INDIRECT($A4 &amp; "!K69",TRUE)</f>
        <v>7.1769629058736947E-2</v>
      </c>
      <c r="L4" s="147">
        <f t="shared" ref="L4:L37" ca="1" si="9">INDIRECT($A4 &amp; "!L69",TRUE)</f>
        <v>7.5383529558566309E-2</v>
      </c>
      <c r="M4" s="147">
        <f t="shared" ref="M4:M37" ca="1" si="10">INDIRECT($A4 &amp; "!M69",TRUE)</f>
        <v>7.9821891317999452E-2</v>
      </c>
      <c r="N4" s="168">
        <f t="shared" ref="N4:N37" ca="1" si="11">INDIRECT($A4 &amp; "!N69",TRUE)</f>
        <v>7.8807728521922915E-2</v>
      </c>
      <c r="O4" s="147">
        <f t="shared" ref="O4:O33" ca="1" si="12">AVERAGE(J4:K4)</f>
        <v>6.7322247404678834E-2</v>
      </c>
      <c r="P4" s="147">
        <f t="shared" ref="P4:P33" ca="1" si="13">AVERAGE(L4:M4)</f>
        <v>7.7602710438282874E-2</v>
      </c>
      <c r="Q4" s="147">
        <f ca="1">INDIRECT($A4 &amp; "!D73",TRUE)</f>
        <v>2.1999999999999999E-2</v>
      </c>
      <c r="R4" s="147">
        <f ca="1">INDIRECT($A4 &amp; "!J73",TRUE)</f>
        <v>4.36E-2</v>
      </c>
      <c r="S4" s="147">
        <f ca="1">INDIRECT($A4 &amp; "!L73",TRUE)</f>
        <v>5.4400000000000004E-2</v>
      </c>
      <c r="T4" s="147">
        <f ca="1">INDIRECT($A4 &amp; "!N73",TRUE)</f>
        <v>7.0599999999999996E-2</v>
      </c>
      <c r="U4" s="147">
        <f ca="1">INDIRECT($A4 &amp; "!P73",TRUE)</f>
        <v>9.2200000000000004E-2</v>
      </c>
      <c r="V4" s="147">
        <f ca="1">INDIRECT($A4 &amp; "!S73",TRUE)</f>
        <v>0.13</v>
      </c>
      <c r="W4" s="147" t="str">
        <f>A4</f>
        <v>BE</v>
      </c>
    </row>
    <row r="5" spans="1:23" s="132" customFormat="1" ht="12" customHeight="1" x14ac:dyDescent="0.35">
      <c r="A5" s="148" t="s">
        <v>135</v>
      </c>
      <c r="B5" s="149" t="s">
        <v>102</v>
      </c>
      <c r="C5" s="169">
        <f t="shared" ca="1" si="0"/>
        <v>9.4483700261711392E-2</v>
      </c>
      <c r="D5" s="150">
        <f t="shared" ca="1" si="1"/>
        <v>9.3569807233227581E-2</v>
      </c>
      <c r="E5" s="150">
        <f t="shared" ca="1" si="2"/>
        <v>9.5717259801396185E-2</v>
      </c>
      <c r="F5" s="150">
        <f t="shared" ca="1" si="3"/>
        <v>9.2387873457766917E-2</v>
      </c>
      <c r="G5" s="150">
        <f t="shared" ca="1" si="4"/>
        <v>0.10492136735356909</v>
      </c>
      <c r="H5" s="150">
        <f t="shared" ca="1" si="5"/>
        <v>0.12148821967409783</v>
      </c>
      <c r="I5" s="150">
        <f t="shared" ca="1" si="6"/>
        <v>0.14070935449290506</v>
      </c>
      <c r="J5" s="150">
        <f t="shared" ca="1" si="7"/>
        <v>0.14293400548467067</v>
      </c>
      <c r="K5" s="150">
        <f t="shared" ca="1" si="8"/>
        <v>0.16046318763053241</v>
      </c>
      <c r="L5" s="150">
        <f t="shared" ca="1" si="9"/>
        <v>0.18968904800845768</v>
      </c>
      <c r="M5" s="150">
        <f t="shared" ca="1" si="10"/>
        <v>0.1801874113584413</v>
      </c>
      <c r="N5" s="169">
        <f t="shared" ca="1" si="11"/>
        <v>0.18206713412579359</v>
      </c>
      <c r="O5" s="150">
        <f t="shared" ca="1" si="12"/>
        <v>0.15169859655760154</v>
      </c>
      <c r="P5" s="150">
        <f t="shared" ca="1" si="13"/>
        <v>0.18493822968344947</v>
      </c>
      <c r="Q5" s="150">
        <f t="shared" ref="Q5:Q37" ca="1" si="14">INDIRECT($A5 &amp; "!D73",TRUE)</f>
        <v>9.4E-2</v>
      </c>
      <c r="R5" s="150">
        <f t="shared" ref="R5:R37" ca="1" si="15">INDIRECT($A5 &amp; "!J73",TRUE)</f>
        <v>0.1072</v>
      </c>
      <c r="S5" s="150">
        <f t="shared" ref="S5:S37" ca="1" si="16">INDIRECT($A5 &amp; "!L73",TRUE)</f>
        <v>0.1138</v>
      </c>
      <c r="T5" s="150">
        <f t="shared" ref="T5:T37" ca="1" si="17">INDIRECT($A5 &amp; "!N73",TRUE)</f>
        <v>0.1237</v>
      </c>
      <c r="U5" s="150">
        <f t="shared" ref="U5:U37" ca="1" si="18">INDIRECT($A5 &amp; "!P73",TRUE)</f>
        <v>0.13689999999999999</v>
      </c>
      <c r="V5" s="150">
        <f t="shared" ref="V5:V37" ca="1" si="19">INDIRECT($A5 &amp; "!S73",TRUE)</f>
        <v>0.16</v>
      </c>
      <c r="W5" s="150" t="str">
        <f t="shared" ref="W5:W37" si="20">A5</f>
        <v>BG</v>
      </c>
    </row>
    <row r="6" spans="1:23" s="132" customFormat="1" ht="12" customHeight="1" x14ac:dyDescent="0.35">
      <c r="A6" s="148" t="s">
        <v>136</v>
      </c>
      <c r="B6" s="149" t="s">
        <v>90</v>
      </c>
      <c r="C6" s="169">
        <f t="shared" ca="1" si="0"/>
        <v>6.8263316253520445E-2</v>
      </c>
      <c r="D6" s="150">
        <f t="shared" ca="1" si="1"/>
        <v>7.0734531368040629E-2</v>
      </c>
      <c r="E6" s="150">
        <f t="shared" ca="1" si="2"/>
        <v>7.3778912657671378E-2</v>
      </c>
      <c r="F6" s="150">
        <f t="shared" ca="1" si="3"/>
        <v>7.9561685107878671E-2</v>
      </c>
      <c r="G6" s="150">
        <f t="shared" ca="1" si="4"/>
        <v>8.6213560405103792E-2</v>
      </c>
      <c r="H6" s="150">
        <f t="shared" ca="1" si="5"/>
        <v>9.9318766978025455E-2</v>
      </c>
      <c r="I6" s="150">
        <f t="shared" ca="1" si="6"/>
        <v>0.10524096067276761</v>
      </c>
      <c r="J6" s="150">
        <f t="shared" ca="1" si="7"/>
        <v>0.10963568412010719</v>
      </c>
      <c r="K6" s="150">
        <f t="shared" ca="1" si="8"/>
        <v>0.12826477398759734</v>
      </c>
      <c r="L6" s="150">
        <f t="shared" ca="1" si="9"/>
        <v>0.13845487808879683</v>
      </c>
      <c r="M6" s="150">
        <f t="shared" ca="1" si="10"/>
        <v>0.15069171620867483</v>
      </c>
      <c r="N6" s="169">
        <f t="shared" ca="1" si="11"/>
        <v>0.15071512488846958</v>
      </c>
      <c r="O6" s="150">
        <f t="shared" ca="1" si="12"/>
        <v>0.11895022905385226</v>
      </c>
      <c r="P6" s="150">
        <f t="shared" ca="1" si="13"/>
        <v>0.14457329714873585</v>
      </c>
      <c r="Q6" s="150">
        <f t="shared" ca="1" si="14"/>
        <v>6.0999999999999999E-2</v>
      </c>
      <c r="R6" s="150">
        <f t="shared" ca="1" si="15"/>
        <v>7.4800000000000005E-2</v>
      </c>
      <c r="S6" s="150">
        <f t="shared" ca="1" si="16"/>
        <v>8.1699999999999995E-2</v>
      </c>
      <c r="T6" s="150">
        <f t="shared" ca="1" si="17"/>
        <v>9.2050000000000007E-2</v>
      </c>
      <c r="U6" s="150">
        <f t="shared" ca="1" si="18"/>
        <v>0.10585</v>
      </c>
      <c r="V6" s="150">
        <f t="shared" ca="1" si="19"/>
        <v>0.13</v>
      </c>
      <c r="W6" s="150" t="str">
        <f t="shared" si="20"/>
        <v>CZ</v>
      </c>
    </row>
    <row r="7" spans="1:23" s="132" customFormat="1" ht="12" customHeight="1" x14ac:dyDescent="0.35">
      <c r="A7" s="148" t="s">
        <v>137</v>
      </c>
      <c r="B7" s="149" t="s">
        <v>103</v>
      </c>
      <c r="C7" s="169">
        <f t="shared" ca="1" si="0"/>
        <v>0.14856280206682368</v>
      </c>
      <c r="D7" s="150">
        <f t="shared" ca="1" si="1"/>
        <v>0.1596928866687817</v>
      </c>
      <c r="E7" s="150">
        <f t="shared" ca="1" si="2"/>
        <v>0.16348920263310374</v>
      </c>
      <c r="F7" s="150">
        <f t="shared" ca="1" si="3"/>
        <v>0.17762923608671605</v>
      </c>
      <c r="G7" s="150">
        <f t="shared" ca="1" si="4"/>
        <v>0.18564033184017109</v>
      </c>
      <c r="H7" s="150">
        <f t="shared" ca="1" si="5"/>
        <v>0.19969389513966349</v>
      </c>
      <c r="I7" s="150">
        <f t="shared" ca="1" si="6"/>
        <v>0.22149376680582222</v>
      </c>
      <c r="J7" s="150">
        <f t="shared" ca="1" si="7"/>
        <v>0.23510925572636571</v>
      </c>
      <c r="K7" s="150">
        <f t="shared" ca="1" si="8"/>
        <v>0.25748009737705352</v>
      </c>
      <c r="L7" s="150">
        <f t="shared" ca="1" si="9"/>
        <v>0.27362585624814134</v>
      </c>
      <c r="M7" s="150">
        <f t="shared" ca="1" si="10"/>
        <v>0.29347174874180471</v>
      </c>
      <c r="N7" s="169">
        <f t="shared" ca="1" si="11"/>
        <v>0.30837405599070078</v>
      </c>
      <c r="O7" s="150">
        <f t="shared" ca="1" si="12"/>
        <v>0.24629467655170961</v>
      </c>
      <c r="P7" s="150">
        <f t="shared" ca="1" si="13"/>
        <v>0.28354880249497305</v>
      </c>
      <c r="Q7" s="150">
        <f t="shared" ca="1" si="14"/>
        <v>0.17</v>
      </c>
      <c r="R7" s="150">
        <f t="shared" ca="1" si="15"/>
        <v>0.19600000000000001</v>
      </c>
      <c r="S7" s="150">
        <f t="shared" ca="1" si="16"/>
        <v>0.20900000000000002</v>
      </c>
      <c r="T7" s="150">
        <f t="shared" ca="1" si="17"/>
        <v>0.22850000000000001</v>
      </c>
      <c r="U7" s="150">
        <f t="shared" ca="1" si="18"/>
        <v>0.2545</v>
      </c>
      <c r="V7" s="150">
        <f t="shared" ca="1" si="19"/>
        <v>0.3</v>
      </c>
      <c r="W7" s="150" t="str">
        <f t="shared" si="20"/>
        <v>DK</v>
      </c>
    </row>
    <row r="8" spans="1:23" s="132" customFormat="1" ht="12" customHeight="1" x14ac:dyDescent="0.35">
      <c r="A8" s="148" t="s">
        <v>138</v>
      </c>
      <c r="B8" s="149" t="s">
        <v>94</v>
      </c>
      <c r="C8" s="169">
        <f t="shared" ca="1" si="0"/>
        <v>5.7717240850941348E-2</v>
      </c>
      <c r="D8" s="150">
        <f t="shared" ca="1" si="1"/>
        <v>6.7102388613153985E-2</v>
      </c>
      <c r="E8" s="150">
        <f t="shared" ca="1" si="2"/>
        <v>7.7123022036144809E-2</v>
      </c>
      <c r="F8" s="150">
        <f t="shared" ca="1" si="3"/>
        <v>9.1180629348962081E-2</v>
      </c>
      <c r="G8" s="150">
        <f t="shared" ca="1" si="4"/>
        <v>8.601038707963185E-2</v>
      </c>
      <c r="H8" s="150">
        <f t="shared" ca="1" si="5"/>
        <v>9.8843172633938908E-2</v>
      </c>
      <c r="I8" s="150">
        <f t="shared" ca="1" si="6"/>
        <v>0.10468662380700697</v>
      </c>
      <c r="J8" s="150">
        <f t="shared" ca="1" si="7"/>
        <v>0.1143536456490562</v>
      </c>
      <c r="K8" s="150">
        <f t="shared" ca="1" si="8"/>
        <v>0.12091758849136085</v>
      </c>
      <c r="L8" s="150">
        <f t="shared" ca="1" si="9"/>
        <v>0.12378180612760792</v>
      </c>
      <c r="M8" s="150">
        <f t="shared" ca="1" si="10"/>
        <v>0.13826159054327644</v>
      </c>
      <c r="N8" s="169">
        <f t="shared" ca="1" si="11"/>
        <v>0.14587141933125711</v>
      </c>
      <c r="O8" s="150">
        <f t="shared" ca="1" si="12"/>
        <v>0.11763561707020853</v>
      </c>
      <c r="P8" s="150">
        <f t="shared" ca="1" si="13"/>
        <v>0.13102169833544219</v>
      </c>
      <c r="Q8" s="150">
        <f t="shared" ca="1" si="14"/>
        <v>5.8000000000000003E-2</v>
      </c>
      <c r="R8" s="150">
        <f t="shared" ca="1" si="15"/>
        <v>8.2400000000000001E-2</v>
      </c>
      <c r="S8" s="150">
        <f t="shared" ca="1" si="16"/>
        <v>9.4600000000000004E-2</v>
      </c>
      <c r="T8" s="150">
        <f t="shared" ca="1" si="17"/>
        <v>0.1129</v>
      </c>
      <c r="U8" s="150">
        <f t="shared" ca="1" si="18"/>
        <v>0.13730000000000001</v>
      </c>
      <c r="V8" s="150">
        <f t="shared" ca="1" si="19"/>
        <v>0.18</v>
      </c>
      <c r="W8" s="150" t="str">
        <f t="shared" si="20"/>
        <v>DE</v>
      </c>
    </row>
    <row r="9" spans="1:23" s="132" customFormat="1" ht="12" customHeight="1" x14ac:dyDescent="0.35">
      <c r="A9" s="148" t="s">
        <v>139</v>
      </c>
      <c r="B9" s="149" t="s">
        <v>95</v>
      </c>
      <c r="C9" s="169">
        <f t="shared" ca="1" si="0"/>
        <v>0.18426526601488161</v>
      </c>
      <c r="D9" s="150">
        <f t="shared" ca="1" si="1"/>
        <v>0.1746309727493153</v>
      </c>
      <c r="E9" s="150">
        <f t="shared" ca="1" si="2"/>
        <v>0.16100255387153439</v>
      </c>
      <c r="F9" s="150">
        <f t="shared" ca="1" si="3"/>
        <v>0.17129116173880954</v>
      </c>
      <c r="G9" s="150">
        <f t="shared" ca="1" si="4"/>
        <v>0.18919132449659384</v>
      </c>
      <c r="H9" s="150">
        <f t="shared" ca="1" si="5"/>
        <v>0.23012877253276162</v>
      </c>
      <c r="I9" s="150">
        <f t="shared" ca="1" si="6"/>
        <v>0.24589763612598334</v>
      </c>
      <c r="J9" s="150">
        <f t="shared" ca="1" si="7"/>
        <v>0.25523861622255933</v>
      </c>
      <c r="K9" s="150">
        <f t="shared" ca="1" si="8"/>
        <v>0.25813990990315316</v>
      </c>
      <c r="L9" s="150">
        <f t="shared" ca="1" si="9"/>
        <v>0.25616945246711353</v>
      </c>
      <c r="M9" s="150">
        <f t="shared" ca="1" si="10"/>
        <v>0.26322727033027099</v>
      </c>
      <c r="N9" s="169">
        <f t="shared" ca="1" si="11"/>
        <v>0.28625076569929414</v>
      </c>
      <c r="O9" s="150">
        <f t="shared" ca="1" si="12"/>
        <v>0.25668926306285622</v>
      </c>
      <c r="P9" s="150">
        <f t="shared" ca="1" si="13"/>
        <v>0.25969836139869229</v>
      </c>
      <c r="Q9" s="150">
        <f t="shared" ca="1" si="14"/>
        <v>0.18</v>
      </c>
      <c r="R9" s="150">
        <f t="shared" ca="1" si="15"/>
        <v>0.19400000000000001</v>
      </c>
      <c r="S9" s="150">
        <f t="shared" ca="1" si="16"/>
        <v>0.20099999999999998</v>
      </c>
      <c r="T9" s="150">
        <f t="shared" ca="1" si="17"/>
        <v>0.21149999999999999</v>
      </c>
      <c r="U9" s="150">
        <f t="shared" ca="1" si="18"/>
        <v>0.22550000000000001</v>
      </c>
      <c r="V9" s="150">
        <f t="shared" ca="1" si="19"/>
        <v>0.25</v>
      </c>
      <c r="W9" s="150" t="str">
        <f t="shared" si="20"/>
        <v>EE</v>
      </c>
    </row>
    <row r="10" spans="1:23" s="132" customFormat="1" ht="12" customHeight="1" x14ac:dyDescent="0.35">
      <c r="A10" s="148" t="s">
        <v>140</v>
      </c>
      <c r="B10" s="149" t="s">
        <v>118</v>
      </c>
      <c r="C10" s="169">
        <f t="shared" ca="1" si="0"/>
        <v>2.3938019409449653E-2</v>
      </c>
      <c r="D10" s="150">
        <f t="shared" ca="1" si="1"/>
        <v>2.8560903466537724E-2</v>
      </c>
      <c r="E10" s="150">
        <f t="shared" ca="1" si="2"/>
        <v>3.1196816390349803E-2</v>
      </c>
      <c r="F10" s="150">
        <f t="shared" ca="1" si="3"/>
        <v>3.6460885384568098E-2</v>
      </c>
      <c r="G10" s="150">
        <f t="shared" ca="1" si="4"/>
        <v>4.0838138448363093E-2</v>
      </c>
      <c r="H10" s="150">
        <f t="shared" ca="1" si="5"/>
        <v>5.1355102378202358E-2</v>
      </c>
      <c r="I10" s="150">
        <f t="shared" ca="1" si="6"/>
        <v>5.608265832080768E-2</v>
      </c>
      <c r="J10" s="150">
        <f t="shared" ca="1" si="7"/>
        <v>6.5960939534039559E-2</v>
      </c>
      <c r="K10" s="150">
        <f t="shared" ca="1" si="8"/>
        <v>7.1573393258460252E-2</v>
      </c>
      <c r="L10" s="150">
        <f t="shared" ca="1" si="9"/>
        <v>7.7121933922797592E-2</v>
      </c>
      <c r="M10" s="150">
        <f t="shared" ca="1" si="10"/>
        <v>8.6545256579558902E-2</v>
      </c>
      <c r="N10" s="169">
        <f t="shared" ca="1" si="11"/>
        <v>9.1617480474847315E-2</v>
      </c>
      <c r="O10" s="150">
        <f t="shared" ca="1" si="12"/>
        <v>6.8767166396249912E-2</v>
      </c>
      <c r="P10" s="150">
        <f t="shared" ca="1" si="13"/>
        <v>8.1833595251178254E-2</v>
      </c>
      <c r="Q10" s="150">
        <f t="shared" ca="1" si="14"/>
        <v>3.1E-2</v>
      </c>
      <c r="R10" s="150">
        <f t="shared" ca="1" si="15"/>
        <v>5.6800000000000003E-2</v>
      </c>
      <c r="S10" s="150">
        <f t="shared" ca="1" si="16"/>
        <v>6.9699999999999998E-2</v>
      </c>
      <c r="T10" s="150">
        <f t="shared" ca="1" si="17"/>
        <v>8.9050000000000004E-2</v>
      </c>
      <c r="U10" s="150">
        <f t="shared" ca="1" si="18"/>
        <v>0.11485000000000001</v>
      </c>
      <c r="V10" s="150">
        <f t="shared" ca="1" si="19"/>
        <v>0.16</v>
      </c>
      <c r="W10" s="150" t="str">
        <f t="shared" si="20"/>
        <v>IE</v>
      </c>
    </row>
    <row r="11" spans="1:23" s="132" customFormat="1" ht="12" customHeight="1" x14ac:dyDescent="0.35">
      <c r="A11" s="148" t="s">
        <v>141</v>
      </c>
      <c r="B11" s="149" t="s">
        <v>113</v>
      </c>
      <c r="C11" s="169">
        <f t="shared" ca="1" si="0"/>
        <v>6.8964229640440106E-2</v>
      </c>
      <c r="D11" s="150">
        <f t="shared" ca="1" si="1"/>
        <v>7.0352539809346276E-2</v>
      </c>
      <c r="E11" s="150">
        <f t="shared" ca="1" si="2"/>
        <v>7.2032998423196257E-2</v>
      </c>
      <c r="F11" s="150">
        <f t="shared" ca="1" si="3"/>
        <v>8.1505602330500956E-2</v>
      </c>
      <c r="G11" s="150">
        <f t="shared" ca="1" si="4"/>
        <v>8.011671836648751E-2</v>
      </c>
      <c r="H11" s="150">
        <f t="shared" ca="1" si="5"/>
        <v>8.4783933592971997E-2</v>
      </c>
      <c r="I11" s="150">
        <f t="shared" ca="1" si="6"/>
        <v>9.8109371834741665E-2</v>
      </c>
      <c r="J11" s="150">
        <f t="shared" ca="1" si="7"/>
        <v>0.10884853049440087</v>
      </c>
      <c r="K11" s="150">
        <f t="shared" ca="1" si="8"/>
        <v>0.1345384755625115</v>
      </c>
      <c r="L11" s="150">
        <f t="shared" ca="1" si="9"/>
        <v>0.14985870169064636</v>
      </c>
      <c r="M11" s="150">
        <f t="shared" ca="1" si="10"/>
        <v>0.15315717040239099</v>
      </c>
      <c r="N11" s="169">
        <f t="shared" ca="1" si="11"/>
        <v>0.15442546944378252</v>
      </c>
      <c r="O11" s="150">
        <f t="shared" ca="1" si="12"/>
        <v>0.12169350302845619</v>
      </c>
      <c r="P11" s="150">
        <f t="shared" ca="1" si="13"/>
        <v>0.15150793604651869</v>
      </c>
      <c r="Q11" s="150">
        <f t="shared" ca="1" si="14"/>
        <v>6.9000000000000006E-2</v>
      </c>
      <c r="R11" s="150">
        <f t="shared" ca="1" si="15"/>
        <v>9.1200000000000003E-2</v>
      </c>
      <c r="S11" s="150">
        <f t="shared" ca="1" si="16"/>
        <v>0.1023</v>
      </c>
      <c r="T11" s="150">
        <f t="shared" ca="1" si="17"/>
        <v>0.11895</v>
      </c>
      <c r="U11" s="150">
        <f t="shared" ca="1" si="18"/>
        <v>0.14115</v>
      </c>
      <c r="V11" s="150">
        <f t="shared" ca="1" si="19"/>
        <v>0.18</v>
      </c>
      <c r="W11" s="150" t="str">
        <f t="shared" si="20"/>
        <v>EL</v>
      </c>
    </row>
    <row r="12" spans="1:23" s="132" customFormat="1" ht="12" customHeight="1" x14ac:dyDescent="0.35">
      <c r="A12" s="148" t="s">
        <v>142</v>
      </c>
      <c r="B12" s="149" t="s">
        <v>97</v>
      </c>
      <c r="C12" s="169">
        <f t="shared" ca="1" si="0"/>
        <v>8.3493952783387879E-2</v>
      </c>
      <c r="D12" s="150">
        <f t="shared" ca="1" si="1"/>
        <v>8.4493242027811166E-2</v>
      </c>
      <c r="E12" s="150">
        <f t="shared" ca="1" si="2"/>
        <v>9.1652847318223235E-2</v>
      </c>
      <c r="F12" s="150">
        <f t="shared" ca="1" si="3"/>
        <v>9.6787892418423505E-2</v>
      </c>
      <c r="G12" s="150">
        <f t="shared" ca="1" si="4"/>
        <v>0.10763024536248857</v>
      </c>
      <c r="H12" s="150">
        <f t="shared" ca="1" si="5"/>
        <v>0.12989780342170917</v>
      </c>
      <c r="I12" s="150">
        <f t="shared" ca="1" si="6"/>
        <v>0.13839122619273564</v>
      </c>
      <c r="J12" s="150">
        <f t="shared" ca="1" si="7"/>
        <v>0.1324055656152813</v>
      </c>
      <c r="K12" s="150">
        <f t="shared" ca="1" si="8"/>
        <v>0.14303237993727139</v>
      </c>
      <c r="L12" s="150">
        <f t="shared" ca="1" si="9"/>
        <v>0.15337556203066025</v>
      </c>
      <c r="M12" s="150">
        <f t="shared" ca="1" si="10"/>
        <v>0.1613939225719416</v>
      </c>
      <c r="N12" s="169">
        <f t="shared" ca="1" si="11"/>
        <v>0.16154470098339771</v>
      </c>
      <c r="O12" s="150">
        <f t="shared" ca="1" si="12"/>
        <v>0.13771897277627634</v>
      </c>
      <c r="P12" s="150">
        <f t="shared" ca="1" si="13"/>
        <v>0.15738474230130092</v>
      </c>
      <c r="Q12" s="150">
        <f t="shared" ca="1" si="14"/>
        <v>8.6999999999999994E-2</v>
      </c>
      <c r="R12" s="150">
        <f t="shared" ca="1" si="15"/>
        <v>0.1096</v>
      </c>
      <c r="S12" s="150">
        <f t="shared" ca="1" si="16"/>
        <v>0.12090000000000001</v>
      </c>
      <c r="T12" s="150">
        <f t="shared" ca="1" si="17"/>
        <v>0.13785</v>
      </c>
      <c r="U12" s="150">
        <f t="shared" ca="1" si="18"/>
        <v>0.16045000000000001</v>
      </c>
      <c r="V12" s="150">
        <f t="shared" ca="1" si="19"/>
        <v>0.2</v>
      </c>
      <c r="W12" s="150" t="str">
        <f t="shared" si="20"/>
        <v>ES</v>
      </c>
    </row>
    <row r="13" spans="1:23" s="132" customFormat="1" ht="12" customHeight="1" x14ac:dyDescent="0.35">
      <c r="A13" s="148" t="s">
        <v>143</v>
      </c>
      <c r="B13" s="149" t="s">
        <v>105</v>
      </c>
      <c r="C13" s="169">
        <f t="shared" ca="1" si="0"/>
        <v>9.4321830227428391E-2</v>
      </c>
      <c r="D13" s="150">
        <f t="shared" ca="1" si="1"/>
        <v>9.5243622652893961E-2</v>
      </c>
      <c r="E13" s="150">
        <f t="shared" ca="1" si="2"/>
        <v>9.2638458529285261E-2</v>
      </c>
      <c r="F13" s="150">
        <f t="shared" ca="1" si="3"/>
        <v>0.10114138581139612</v>
      </c>
      <c r="G13" s="150">
        <f t="shared" ca="1" si="4"/>
        <v>0.11069820445410489</v>
      </c>
      <c r="H13" s="150">
        <f t="shared" ca="1" si="5"/>
        <v>0.12139023108565074</v>
      </c>
      <c r="I13" s="150">
        <f t="shared" ca="1" si="6"/>
        <v>0.12524637849199496</v>
      </c>
      <c r="J13" s="150">
        <f t="shared" ca="1" si="7"/>
        <v>0.11132871337287119</v>
      </c>
      <c r="K13" s="150">
        <f t="shared" ca="1" si="8"/>
        <v>0.13402131194656708</v>
      </c>
      <c r="L13" s="150">
        <f t="shared" ca="1" si="9"/>
        <v>0.14052849649857291</v>
      </c>
      <c r="M13" s="150">
        <f t="shared" ca="1" si="10"/>
        <v>0.14697325045370072</v>
      </c>
      <c r="N13" s="169">
        <f t="shared" ca="1" si="11"/>
        <v>0.15183375787886766</v>
      </c>
      <c r="O13" s="150">
        <f t="shared" ca="1" si="12"/>
        <v>0.12267501265971914</v>
      </c>
      <c r="P13" s="150">
        <f t="shared" ca="1" si="13"/>
        <v>0.1437508734761368</v>
      </c>
      <c r="Q13" s="150">
        <f t="shared" ca="1" si="14"/>
        <v>0.10299999999999999</v>
      </c>
      <c r="R13" s="150">
        <f t="shared" ca="1" si="15"/>
        <v>0.12839999999999999</v>
      </c>
      <c r="S13" s="150">
        <f t="shared" ca="1" si="16"/>
        <v>0.1411</v>
      </c>
      <c r="T13" s="150">
        <f t="shared" ca="1" si="17"/>
        <v>0.16014999999999999</v>
      </c>
      <c r="U13" s="150">
        <f t="shared" ca="1" si="18"/>
        <v>0.18554999999999999</v>
      </c>
      <c r="V13" s="150">
        <f t="shared" ca="1" si="19"/>
        <v>0.23</v>
      </c>
      <c r="W13" s="150" t="str">
        <f t="shared" si="20"/>
        <v>FR</v>
      </c>
    </row>
    <row r="14" spans="1:23" s="132" customFormat="1" ht="12" customHeight="1" x14ac:dyDescent="0.35">
      <c r="A14" s="148" t="s">
        <v>144</v>
      </c>
      <c r="B14" s="149" t="s">
        <v>87</v>
      </c>
      <c r="C14" s="169">
        <f t="shared" ca="1" si="0"/>
        <v>0.23501946418417763</v>
      </c>
      <c r="D14" s="150">
        <f t="shared" ca="1" si="1"/>
        <v>0.23786639258424352</v>
      </c>
      <c r="E14" s="150">
        <f t="shared" ca="1" si="2"/>
        <v>0.22713727200105008</v>
      </c>
      <c r="F14" s="150">
        <f t="shared" ca="1" si="3"/>
        <v>0.22170980995415879</v>
      </c>
      <c r="G14" s="150">
        <f t="shared" ca="1" si="4"/>
        <v>0.22015738396448983</v>
      </c>
      <c r="H14" s="150">
        <f t="shared" ca="1" si="5"/>
        <v>0.23605931073027772</v>
      </c>
      <c r="I14" s="150">
        <f t="shared" ca="1" si="6"/>
        <v>0.25107789399788044</v>
      </c>
      <c r="J14" s="150">
        <f t="shared" ca="1" si="7"/>
        <v>0.25398083948635575</v>
      </c>
      <c r="K14" s="150">
        <f t="shared" ca="1" si="8"/>
        <v>0.26767388740519454</v>
      </c>
      <c r="L14" s="150">
        <f t="shared" ca="1" si="9"/>
        <v>0.28044793300274734</v>
      </c>
      <c r="M14" s="150">
        <f t="shared" ca="1" si="10"/>
        <v>0.27859673508751903</v>
      </c>
      <c r="N14" s="169">
        <f t="shared" ca="1" si="11"/>
        <v>0.29002802112809889</v>
      </c>
      <c r="O14" s="150">
        <f t="shared" ca="1" si="12"/>
        <v>0.26082736344577517</v>
      </c>
      <c r="P14" s="150">
        <f t="shared" ca="1" si="13"/>
        <v>0.27952233404513316</v>
      </c>
      <c r="Q14" s="150">
        <f t="shared" ca="1" si="14"/>
        <v>0.126</v>
      </c>
      <c r="R14" s="150">
        <f t="shared" ca="1" si="15"/>
        <v>0.14080000000000001</v>
      </c>
      <c r="S14" s="150">
        <f t="shared" ca="1" si="16"/>
        <v>0.1482</v>
      </c>
      <c r="T14" s="150">
        <f t="shared" ca="1" si="17"/>
        <v>0.1593</v>
      </c>
      <c r="U14" s="150">
        <f t="shared" ca="1" si="18"/>
        <v>0.1741</v>
      </c>
      <c r="V14" s="150">
        <f t="shared" ca="1" si="19"/>
        <v>0.2</v>
      </c>
      <c r="W14" s="150" t="str">
        <f t="shared" si="20"/>
        <v>HR</v>
      </c>
    </row>
    <row r="15" spans="1:23" s="132" customFormat="1" ht="12" customHeight="1" x14ac:dyDescent="0.35">
      <c r="A15" s="148" t="s">
        <v>145</v>
      </c>
      <c r="B15" s="149" t="s">
        <v>81</v>
      </c>
      <c r="C15" s="169">
        <f t="shared" ca="1" si="0"/>
        <v>6.3159232243590074E-2</v>
      </c>
      <c r="D15" s="150">
        <f t="shared" ca="1" si="1"/>
        <v>7.5493822365886559E-2</v>
      </c>
      <c r="E15" s="150">
        <f t="shared" ca="1" si="2"/>
        <v>8.3283792093923559E-2</v>
      </c>
      <c r="F15" s="150">
        <f t="shared" ca="1" si="3"/>
        <v>9.8072738459149392E-2</v>
      </c>
      <c r="G15" s="150">
        <f t="shared" ca="1" si="4"/>
        <v>0.11491509047561663</v>
      </c>
      <c r="H15" s="150">
        <f t="shared" ca="1" si="5"/>
        <v>0.12775429957741768</v>
      </c>
      <c r="I15" s="150">
        <f t="shared" ca="1" si="6"/>
        <v>0.13022706136184697</v>
      </c>
      <c r="J15" s="150">
        <f t="shared" ca="1" si="7"/>
        <v>0.12880673642015147</v>
      </c>
      <c r="K15" s="150">
        <f t="shared" ca="1" si="8"/>
        <v>0.15440628942229531</v>
      </c>
      <c r="L15" s="150">
        <f t="shared" ca="1" si="9"/>
        <v>0.16740660224226114</v>
      </c>
      <c r="M15" s="150">
        <f t="shared" ca="1" si="10"/>
        <v>0.1707086378332841</v>
      </c>
      <c r="N15" s="169">
        <f t="shared" ca="1" si="11"/>
        <v>0.17489695632282917</v>
      </c>
      <c r="O15" s="150">
        <f t="shared" ca="1" si="12"/>
        <v>0.14160651292122339</v>
      </c>
      <c r="P15" s="150">
        <f t="shared" ca="1" si="13"/>
        <v>0.16905762003777264</v>
      </c>
      <c r="Q15" s="150">
        <f t="shared" ca="1" si="14"/>
        <v>5.1999999999999998E-2</v>
      </c>
      <c r="R15" s="150">
        <f t="shared" ca="1" si="15"/>
        <v>7.5600000000000001E-2</v>
      </c>
      <c r="S15" s="150">
        <f t="shared" ca="1" si="16"/>
        <v>8.7400000000000005E-2</v>
      </c>
      <c r="T15" s="150">
        <f t="shared" ca="1" si="17"/>
        <v>0.1051</v>
      </c>
      <c r="U15" s="150">
        <f t="shared" ca="1" si="18"/>
        <v>0.12870000000000001</v>
      </c>
      <c r="V15" s="150">
        <f t="shared" ca="1" si="19"/>
        <v>0.17</v>
      </c>
      <c r="W15" s="150" t="str">
        <f t="shared" si="20"/>
        <v>IT</v>
      </c>
    </row>
    <row r="16" spans="1:23" s="132" customFormat="1" ht="12" customHeight="1" x14ac:dyDescent="0.35">
      <c r="A16" s="148" t="s">
        <v>146</v>
      </c>
      <c r="B16" s="149" t="s">
        <v>117</v>
      </c>
      <c r="C16" s="169">
        <f t="shared" ca="1" si="0"/>
        <v>3.0693144142814117E-2</v>
      </c>
      <c r="D16" s="150">
        <f t="shared" ca="1" si="1"/>
        <v>3.1286385643502793E-2</v>
      </c>
      <c r="E16" s="150">
        <f t="shared" ca="1" si="2"/>
        <v>3.2612425411458618E-2</v>
      </c>
      <c r="F16" s="150">
        <f t="shared" ca="1" si="3"/>
        <v>4.0022992987455215E-2</v>
      </c>
      <c r="G16" s="150">
        <f t="shared" ca="1" si="4"/>
        <v>5.1319619601287655E-2</v>
      </c>
      <c r="H16" s="150">
        <f t="shared" ca="1" si="5"/>
        <v>5.5879704570676189E-2</v>
      </c>
      <c r="I16" s="150">
        <f t="shared" ca="1" si="6"/>
        <v>5.9588259473538588E-2</v>
      </c>
      <c r="J16" s="150">
        <f t="shared" ca="1" si="7"/>
        <v>5.9936251569243246E-2</v>
      </c>
      <c r="K16" s="150">
        <f t="shared" ca="1" si="8"/>
        <v>6.7667784798417868E-2</v>
      </c>
      <c r="L16" s="150">
        <f t="shared" ca="1" si="9"/>
        <v>8.1160002529589659E-2</v>
      </c>
      <c r="M16" s="150">
        <f t="shared" ca="1" si="10"/>
        <v>8.9294403094801536E-2</v>
      </c>
      <c r="N16" s="169">
        <f t="shared" ca="1" si="11"/>
        <v>9.3776988272375877E-2</v>
      </c>
      <c r="O16" s="150">
        <f t="shared" ca="1" si="12"/>
        <v>6.380201818383055E-2</v>
      </c>
      <c r="P16" s="150">
        <f t="shared" ca="1" si="13"/>
        <v>8.522720281219559E-2</v>
      </c>
      <c r="Q16" s="150">
        <f t="shared" ca="1" si="14"/>
        <v>2.9000000000000001E-2</v>
      </c>
      <c r="R16" s="150">
        <f t="shared" ca="1" si="15"/>
        <v>4.9200000000000008E-2</v>
      </c>
      <c r="S16" s="150">
        <f t="shared" ca="1" si="16"/>
        <v>5.9300000000000005E-2</v>
      </c>
      <c r="T16" s="150">
        <f t="shared" ca="1" si="17"/>
        <v>7.4450000000000002E-2</v>
      </c>
      <c r="U16" s="150">
        <f t="shared" ca="1" si="18"/>
        <v>9.4649999999999998E-2</v>
      </c>
      <c r="V16" s="150">
        <f t="shared" ca="1" si="19"/>
        <v>0.13</v>
      </c>
      <c r="W16" s="150" t="str">
        <f t="shared" si="20"/>
        <v>CY</v>
      </c>
    </row>
    <row r="17" spans="1:23" s="132" customFormat="1" ht="12" customHeight="1" x14ac:dyDescent="0.35">
      <c r="A17" s="148" t="s">
        <v>147</v>
      </c>
      <c r="B17" s="149" t="s">
        <v>92</v>
      </c>
      <c r="C17" s="169">
        <f t="shared" ca="1" si="0"/>
        <v>0.32794250422645221</v>
      </c>
      <c r="D17" s="150">
        <f t="shared" ca="1" si="1"/>
        <v>0.32264408963106711</v>
      </c>
      <c r="E17" s="150">
        <f t="shared" ca="1" si="2"/>
        <v>0.31141356986566088</v>
      </c>
      <c r="F17" s="150">
        <f t="shared" ca="1" si="3"/>
        <v>0.29614983423637642</v>
      </c>
      <c r="G17" s="150">
        <f t="shared" ca="1" si="4"/>
        <v>0.29811405989084888</v>
      </c>
      <c r="H17" s="150">
        <f t="shared" ca="1" si="5"/>
        <v>0.34317492422466678</v>
      </c>
      <c r="I17" s="150">
        <f t="shared" ca="1" si="6"/>
        <v>0.30375497733824597</v>
      </c>
      <c r="J17" s="150">
        <f t="shared" ca="1" si="7"/>
        <v>0.33480530304632894</v>
      </c>
      <c r="K17" s="150">
        <f t="shared" ca="1" si="8"/>
        <v>0.35725593626981861</v>
      </c>
      <c r="L17" s="150">
        <f t="shared" ca="1" si="9"/>
        <v>0.37076358063713899</v>
      </c>
      <c r="M17" s="150">
        <f t="shared" ca="1" si="10"/>
        <v>0.38653837925044021</v>
      </c>
      <c r="N17" s="169">
        <f t="shared" ca="1" si="11"/>
        <v>0.37560396936774931</v>
      </c>
      <c r="O17" s="150">
        <f t="shared" ca="1" si="12"/>
        <v>0.3460306196580738</v>
      </c>
      <c r="P17" s="150">
        <f t="shared" ca="1" si="13"/>
        <v>0.3786509799437896</v>
      </c>
      <c r="Q17" s="150">
        <f t="shared" ca="1" si="14"/>
        <v>0.32600000000000001</v>
      </c>
      <c r="R17" s="150">
        <f t="shared" ca="1" si="15"/>
        <v>0.34079999999999999</v>
      </c>
      <c r="S17" s="150">
        <f t="shared" ca="1" si="16"/>
        <v>0.34820000000000001</v>
      </c>
      <c r="T17" s="150">
        <f t="shared" ca="1" si="17"/>
        <v>0.35930000000000001</v>
      </c>
      <c r="U17" s="150">
        <f t="shared" ca="1" si="18"/>
        <v>0.37410000000000004</v>
      </c>
      <c r="V17" s="150">
        <f t="shared" ca="1" si="19"/>
        <v>0.4</v>
      </c>
      <c r="W17" s="150" t="str">
        <f t="shared" si="20"/>
        <v>LV</v>
      </c>
    </row>
    <row r="18" spans="1:23" s="132" customFormat="1" ht="12" customHeight="1" x14ac:dyDescent="0.35">
      <c r="A18" s="148" t="s">
        <v>148</v>
      </c>
      <c r="B18" s="149" t="s">
        <v>93</v>
      </c>
      <c r="C18" s="169">
        <f t="shared" ca="1" si="0"/>
        <v>0.17223013233455159</v>
      </c>
      <c r="D18" s="150">
        <f t="shared" ca="1" si="1"/>
        <v>0.16768614788761249</v>
      </c>
      <c r="E18" s="150">
        <f t="shared" ca="1" si="2"/>
        <v>0.16889523882244187</v>
      </c>
      <c r="F18" s="150">
        <f t="shared" ca="1" si="3"/>
        <v>0.16482878049459607</v>
      </c>
      <c r="G18" s="150">
        <f t="shared" ca="1" si="4"/>
        <v>0.17824154099406483</v>
      </c>
      <c r="H18" s="150">
        <f t="shared" ca="1" si="5"/>
        <v>0.19798101697851053</v>
      </c>
      <c r="I18" s="150">
        <f t="shared" ca="1" si="6"/>
        <v>0.19639360980550649</v>
      </c>
      <c r="J18" s="150">
        <f t="shared" ca="1" si="7"/>
        <v>0.19945006142456961</v>
      </c>
      <c r="K18" s="150">
        <f t="shared" ca="1" si="8"/>
        <v>0.21437037057056088</v>
      </c>
      <c r="L18" s="150">
        <f t="shared" ca="1" si="9"/>
        <v>0.22688557711991186</v>
      </c>
      <c r="M18" s="150">
        <f t="shared" ca="1" si="10"/>
        <v>0.23571772985970041</v>
      </c>
      <c r="N18" s="169">
        <f t="shared" ca="1" si="11"/>
        <v>0.25750660947447829</v>
      </c>
      <c r="O18" s="150">
        <f t="shared" ca="1" si="12"/>
        <v>0.20691021599756526</v>
      </c>
      <c r="P18" s="150">
        <f t="shared" ca="1" si="13"/>
        <v>0.23130165348980614</v>
      </c>
      <c r="Q18" s="150">
        <f t="shared" ca="1" si="14"/>
        <v>0.15</v>
      </c>
      <c r="R18" s="150">
        <f t="shared" ca="1" si="15"/>
        <v>0.16600000000000001</v>
      </c>
      <c r="S18" s="150">
        <f t="shared" ca="1" si="16"/>
        <v>0.17399999999999999</v>
      </c>
      <c r="T18" s="150">
        <f t="shared" ca="1" si="17"/>
        <v>0.186</v>
      </c>
      <c r="U18" s="150">
        <f t="shared" ca="1" si="18"/>
        <v>0.20200000000000001</v>
      </c>
      <c r="V18" s="150">
        <f t="shared" ca="1" si="19"/>
        <v>0.23</v>
      </c>
      <c r="W18" s="150" t="str">
        <f t="shared" si="20"/>
        <v>LT</v>
      </c>
    </row>
    <row r="19" spans="1:23" s="132" customFormat="1" ht="12" customHeight="1" x14ac:dyDescent="0.35">
      <c r="A19" s="148" t="s">
        <v>149</v>
      </c>
      <c r="B19" s="149" t="s">
        <v>89</v>
      </c>
      <c r="C19" s="169">
        <f t="shared" ca="1" si="0"/>
        <v>8.9886196453813887E-3</v>
      </c>
      <c r="D19" s="150">
        <f t="shared" ca="1" si="1"/>
        <v>1.4043444854266887E-2</v>
      </c>
      <c r="E19" s="150">
        <f t="shared" ca="1" si="2"/>
        <v>1.4710018443927447E-2</v>
      </c>
      <c r="F19" s="150">
        <f t="shared" ca="1" si="3"/>
        <v>2.7294673256293863E-2</v>
      </c>
      <c r="G19" s="150">
        <f t="shared" ca="1" si="4"/>
        <v>2.8176887540528491E-2</v>
      </c>
      <c r="H19" s="150">
        <f t="shared" ca="1" si="5"/>
        <v>2.9413297402160064E-2</v>
      </c>
      <c r="I19" s="150">
        <f t="shared" ca="1" si="6"/>
        <v>2.8655203620329476E-2</v>
      </c>
      <c r="J19" s="150">
        <f t="shared" ca="1" si="7"/>
        <v>2.8731445070705804E-2</v>
      </c>
      <c r="K19" s="150">
        <f t="shared" ca="1" si="8"/>
        <v>3.1300558255836282E-2</v>
      </c>
      <c r="L19" s="150">
        <f t="shared" ca="1" si="9"/>
        <v>3.5231214107112538E-2</v>
      </c>
      <c r="M19" s="150">
        <f t="shared" ca="1" si="10"/>
        <v>4.5069702405472839E-2</v>
      </c>
      <c r="N19" s="169">
        <f t="shared" ca="1" si="11"/>
        <v>4.9880184599826245E-2</v>
      </c>
      <c r="O19" s="150">
        <f t="shared" ca="1" si="12"/>
        <v>3.0016001663271043E-2</v>
      </c>
      <c r="P19" s="150">
        <f t="shared" ca="1" si="13"/>
        <v>4.0150458256292688E-2</v>
      </c>
      <c r="Q19" s="150">
        <f t="shared" ca="1" si="14"/>
        <v>8.9999999999999993E-3</v>
      </c>
      <c r="R19" s="150">
        <f t="shared" ca="1" si="15"/>
        <v>2.9200000000000004E-2</v>
      </c>
      <c r="S19" s="150">
        <f t="shared" ca="1" si="16"/>
        <v>3.9300000000000002E-2</v>
      </c>
      <c r="T19" s="150">
        <f t="shared" ca="1" si="17"/>
        <v>5.4450000000000005E-2</v>
      </c>
      <c r="U19" s="150">
        <f t="shared" ca="1" si="18"/>
        <v>7.4649999999999994E-2</v>
      </c>
      <c r="V19" s="150">
        <f t="shared" ca="1" si="19"/>
        <v>0.11</v>
      </c>
      <c r="W19" s="150" t="str">
        <f t="shared" si="20"/>
        <v>LU</v>
      </c>
    </row>
    <row r="20" spans="1:23" s="132" customFormat="1" ht="12" customHeight="1" x14ac:dyDescent="0.35">
      <c r="A20" s="148" t="s">
        <v>150</v>
      </c>
      <c r="B20" s="149" t="s">
        <v>120</v>
      </c>
      <c r="C20" s="169">
        <f t="shared" ca="1" si="0"/>
        <v>4.3698228918627451E-2</v>
      </c>
      <c r="D20" s="150">
        <f t="shared" ca="1" si="1"/>
        <v>4.4681813879045067E-2</v>
      </c>
      <c r="E20" s="150">
        <f t="shared" ca="1" si="2"/>
        <v>5.0896528704526628E-2</v>
      </c>
      <c r="F20" s="150">
        <f t="shared" ca="1" si="3"/>
        <v>5.8942386605980744E-2</v>
      </c>
      <c r="G20" s="150">
        <f t="shared" ca="1" si="4"/>
        <v>6.4984061345106786E-2</v>
      </c>
      <c r="H20" s="150">
        <f t="shared" ca="1" si="5"/>
        <v>8.0057898487729068E-2</v>
      </c>
      <c r="I20" s="150">
        <f t="shared" ca="1" si="6"/>
        <v>0.12751925955588683</v>
      </c>
      <c r="J20" s="150">
        <f t="shared" ca="1" si="7"/>
        <v>0.13980508094065822</v>
      </c>
      <c r="K20" s="150">
        <f t="shared" ca="1" si="8"/>
        <v>0.15522005833001609</v>
      </c>
      <c r="L20" s="150">
        <f t="shared" ca="1" si="9"/>
        <v>0.1620517247124138</v>
      </c>
      <c r="M20" s="150">
        <f t="shared" ca="1" si="10"/>
        <v>0.14587473073246957</v>
      </c>
      <c r="N20" s="169">
        <f t="shared" ca="1" si="11"/>
        <v>0.14465921195558371</v>
      </c>
      <c r="O20" s="150">
        <f t="shared" ca="1" si="12"/>
        <v>0.14751256963533715</v>
      </c>
      <c r="P20" s="150">
        <f t="shared" ca="1" si="13"/>
        <v>0.1539632277224417</v>
      </c>
      <c r="Q20" s="150">
        <f t="shared" ca="1" si="14"/>
        <v>4.2999999999999997E-2</v>
      </c>
      <c r="R20" s="150">
        <f t="shared" ca="1" si="15"/>
        <v>6.0399999999999995E-2</v>
      </c>
      <c r="S20" s="150">
        <f t="shared" ca="1" si="16"/>
        <v>6.9099999999999995E-2</v>
      </c>
      <c r="T20" s="150">
        <f t="shared" ca="1" si="17"/>
        <v>8.2150000000000001E-2</v>
      </c>
      <c r="U20" s="150">
        <f t="shared" ca="1" si="18"/>
        <v>9.955E-2</v>
      </c>
      <c r="V20" s="150">
        <f t="shared" ca="1" si="19"/>
        <v>0.13</v>
      </c>
      <c r="W20" s="150" t="str">
        <f t="shared" si="20"/>
        <v>HU</v>
      </c>
    </row>
    <row r="21" spans="1:23" s="132" customFormat="1" ht="12" customHeight="1" x14ac:dyDescent="0.35">
      <c r="A21" s="148" t="s">
        <v>151</v>
      </c>
      <c r="B21" s="149" t="s">
        <v>107</v>
      </c>
      <c r="C21" s="169">
        <f t="shared" ca="1" si="0"/>
        <v>1.0267403086368805E-3</v>
      </c>
      <c r="D21" s="150">
        <f t="shared" ca="1" si="1"/>
        <v>1.5540521811729857E-3</v>
      </c>
      <c r="E21" s="150">
        <f t="shared" ca="1" si="2"/>
        <v>1.8258857626105927E-3</v>
      </c>
      <c r="F21" s="150">
        <f t="shared" ca="1" si="3"/>
        <v>2.2412394148503679E-3</v>
      </c>
      <c r="G21" s="150">
        <f t="shared" ca="1" si="4"/>
        <v>2.1440836586596609E-3</v>
      </c>
      <c r="H21" s="150">
        <f t="shared" ca="1" si="5"/>
        <v>2.2602132045438659E-3</v>
      </c>
      <c r="I21" s="150">
        <f t="shared" ca="1" si="6"/>
        <v>1.0483791879364858E-2</v>
      </c>
      <c r="J21" s="150">
        <f t="shared" ca="1" si="7"/>
        <v>1.8724202409865654E-2</v>
      </c>
      <c r="K21" s="150">
        <f t="shared" ca="1" si="8"/>
        <v>2.8298995635355682E-2</v>
      </c>
      <c r="L21" s="150">
        <f t="shared" ca="1" si="9"/>
        <v>3.6813024954758945E-2</v>
      </c>
      <c r="M21" s="150">
        <f t="shared" ca="1" si="10"/>
        <v>4.6739990119996327E-2</v>
      </c>
      <c r="N21" s="169">
        <f t="shared" ca="1" si="11"/>
        <v>5.0026207344849846E-2</v>
      </c>
      <c r="O21" s="150">
        <f t="shared" ca="1" si="12"/>
        <v>2.3511599022610668E-2</v>
      </c>
      <c r="P21" s="150">
        <f t="shared" ca="1" si="13"/>
        <v>4.1776507537377633E-2</v>
      </c>
      <c r="Q21" s="150">
        <f t="shared" ca="1" si="14"/>
        <v>0</v>
      </c>
      <c r="R21" s="150">
        <f t="shared" ca="1" si="15"/>
        <v>2.0000000000000004E-2</v>
      </c>
      <c r="S21" s="150">
        <f t="shared" ca="1" si="16"/>
        <v>0.03</v>
      </c>
      <c r="T21" s="150">
        <f t="shared" ca="1" si="17"/>
        <v>4.5000000000000005E-2</v>
      </c>
      <c r="U21" s="150">
        <f t="shared" ca="1" si="18"/>
        <v>6.5000000000000002E-2</v>
      </c>
      <c r="V21" s="150">
        <f t="shared" ca="1" si="19"/>
        <v>0.1</v>
      </c>
      <c r="W21" s="150" t="str">
        <f t="shared" si="20"/>
        <v>MT</v>
      </c>
    </row>
    <row r="22" spans="1:23" s="132" customFormat="1" ht="12" customHeight="1" x14ac:dyDescent="0.35">
      <c r="A22" s="148" t="s">
        <v>152</v>
      </c>
      <c r="B22" s="149" t="s">
        <v>83</v>
      </c>
      <c r="C22" s="169">
        <f t="shared" ca="1" si="0"/>
        <v>2.0536519107003496E-2</v>
      </c>
      <c r="D22" s="150">
        <f t="shared" ca="1" si="1"/>
        <v>2.5088537544067785E-2</v>
      </c>
      <c r="E22" s="150">
        <f t="shared" ca="1" si="2"/>
        <v>2.8084923087404314E-2</v>
      </c>
      <c r="F22" s="150">
        <f t="shared" ca="1" si="3"/>
        <v>3.3310659602990352E-2</v>
      </c>
      <c r="G22" s="150">
        <f t="shared" ca="1" si="4"/>
        <v>3.6238783027926928E-2</v>
      </c>
      <c r="H22" s="150">
        <f t="shared" ca="1" si="5"/>
        <v>4.291198199411856E-2</v>
      </c>
      <c r="I22" s="150">
        <f t="shared" ca="1" si="6"/>
        <v>3.9360295942731667E-2</v>
      </c>
      <c r="J22" s="150">
        <f t="shared" ca="1" si="7"/>
        <v>4.5241584032876293E-2</v>
      </c>
      <c r="K22" s="150">
        <f t="shared" ca="1" si="8"/>
        <v>4.7218525941344743E-2</v>
      </c>
      <c r="L22" s="150">
        <f t="shared" ca="1" si="9"/>
        <v>4.7751809950514486E-2</v>
      </c>
      <c r="M22" s="150">
        <f t="shared" ca="1" si="10"/>
        <v>5.5454218143721548E-2</v>
      </c>
      <c r="N22" s="169">
        <f t="shared" ca="1" si="11"/>
        <v>5.8368923481318322E-2</v>
      </c>
      <c r="O22" s="150">
        <f t="shared" ca="1" si="12"/>
        <v>4.6230054987110518E-2</v>
      </c>
      <c r="P22" s="150">
        <f t="shared" ca="1" si="13"/>
        <v>5.160301404711802E-2</v>
      </c>
      <c r="Q22" s="150">
        <f t="shared" ca="1" si="14"/>
        <v>2.4E-2</v>
      </c>
      <c r="R22" s="150">
        <f t="shared" ca="1" si="15"/>
        <v>4.7200000000000006E-2</v>
      </c>
      <c r="S22" s="150">
        <f t="shared" ca="1" si="16"/>
        <v>5.8800000000000005E-2</v>
      </c>
      <c r="T22" s="150">
        <f t="shared" ca="1" si="17"/>
        <v>7.6200000000000018E-2</v>
      </c>
      <c r="U22" s="150">
        <f t="shared" ca="1" si="18"/>
        <v>9.9400000000000016E-2</v>
      </c>
      <c r="V22" s="150">
        <f t="shared" ca="1" si="19"/>
        <v>0.14000000000000001</v>
      </c>
      <c r="W22" s="150" t="str">
        <f t="shared" si="20"/>
        <v>NL</v>
      </c>
    </row>
    <row r="23" spans="1:23" s="132" customFormat="1" ht="12" customHeight="1" x14ac:dyDescent="0.35">
      <c r="A23" s="148" t="s">
        <v>153</v>
      </c>
      <c r="B23" s="149" t="s">
        <v>99</v>
      </c>
      <c r="C23" s="169">
        <f t="shared" ca="1" si="0"/>
        <v>0.22555375524460305</v>
      </c>
      <c r="D23" s="150">
        <f t="shared" ca="1" si="1"/>
        <v>0.23858811639643021</v>
      </c>
      <c r="E23" s="150">
        <f t="shared" ca="1" si="2"/>
        <v>0.25363599001744097</v>
      </c>
      <c r="F23" s="150">
        <f t="shared" ca="1" si="3"/>
        <v>0.27187889861271131</v>
      </c>
      <c r="G23" s="150">
        <f t="shared" ca="1" si="4"/>
        <v>0.28118811256948306</v>
      </c>
      <c r="H23" s="150">
        <f t="shared" ca="1" si="5"/>
        <v>0.29944015879519792</v>
      </c>
      <c r="I23" s="150">
        <f t="shared" ca="1" si="6"/>
        <v>0.30358940909463578</v>
      </c>
      <c r="J23" s="150">
        <f t="shared" ca="1" si="7"/>
        <v>0.3056317719848945</v>
      </c>
      <c r="K23" s="150">
        <f t="shared" ca="1" si="8"/>
        <v>0.31411752341027877</v>
      </c>
      <c r="L23" s="150">
        <f t="shared" ca="1" si="9"/>
        <v>0.32268697035314742</v>
      </c>
      <c r="M23" s="150">
        <f t="shared" ca="1" si="10"/>
        <v>0.32763601873618003</v>
      </c>
      <c r="N23" s="169">
        <f t="shared" ca="1" si="11"/>
        <v>0.32955723602083614</v>
      </c>
      <c r="O23" s="150">
        <f t="shared" ca="1" si="12"/>
        <v>0.30987464769758666</v>
      </c>
      <c r="P23" s="150">
        <f t="shared" ca="1" si="13"/>
        <v>0.3251614945446637</v>
      </c>
      <c r="Q23" s="150">
        <f t="shared" ca="1" si="14"/>
        <v>0.23300000000000001</v>
      </c>
      <c r="R23" s="150">
        <f t="shared" ca="1" si="15"/>
        <v>0.25440000000000002</v>
      </c>
      <c r="S23" s="150">
        <f t="shared" ca="1" si="16"/>
        <v>0.2651</v>
      </c>
      <c r="T23" s="150">
        <f t="shared" ca="1" si="17"/>
        <v>0.28115000000000001</v>
      </c>
      <c r="U23" s="150">
        <f t="shared" ca="1" si="18"/>
        <v>0.30255000000000004</v>
      </c>
      <c r="V23" s="150">
        <f t="shared" ca="1" si="19"/>
        <v>0.34</v>
      </c>
      <c r="W23" s="150" t="str">
        <f t="shared" si="20"/>
        <v>AT</v>
      </c>
    </row>
    <row r="24" spans="1:23" s="132" customFormat="1" ht="12" customHeight="1" x14ac:dyDescent="0.35">
      <c r="A24" s="148" t="s">
        <v>154</v>
      </c>
      <c r="B24" s="149" t="s">
        <v>91</v>
      </c>
      <c r="C24" s="169">
        <f t="shared" ca="1" si="0"/>
        <v>6.9232212713681726E-2</v>
      </c>
      <c r="D24" s="150">
        <f t="shared" ca="1" si="1"/>
        <v>6.9096532068962727E-2</v>
      </c>
      <c r="E24" s="150">
        <f t="shared" ca="1" si="2"/>
        <v>6.8975248933172778E-2</v>
      </c>
      <c r="F24" s="150">
        <f t="shared" ca="1" si="3"/>
        <v>6.9390016856164749E-2</v>
      </c>
      <c r="G24" s="150">
        <f t="shared" ca="1" si="4"/>
        <v>7.7202763586968204E-2</v>
      </c>
      <c r="H24" s="150">
        <f t="shared" ca="1" si="5"/>
        <v>8.6609409174332672E-2</v>
      </c>
      <c r="I24" s="150">
        <f t="shared" ca="1" si="6"/>
        <v>9.2534253742622558E-2</v>
      </c>
      <c r="J24" s="150">
        <f t="shared" ca="1" si="7"/>
        <v>0.10294886904816497</v>
      </c>
      <c r="K24" s="150">
        <f t="shared" ca="1" si="8"/>
        <v>0.10899865437815512</v>
      </c>
      <c r="L24" s="150">
        <f t="shared" ca="1" si="9"/>
        <v>0.1136830267118463</v>
      </c>
      <c r="M24" s="150">
        <f t="shared" ca="1" si="10"/>
        <v>0.11489307118153566</v>
      </c>
      <c r="N24" s="169">
        <f t="shared" ca="1" si="11"/>
        <v>0.11784065080122025</v>
      </c>
      <c r="O24" s="150">
        <f t="shared" ca="1" si="12"/>
        <v>0.10597376171316004</v>
      </c>
      <c r="P24" s="150">
        <f t="shared" ca="1" si="13"/>
        <v>0.11428804894669098</v>
      </c>
      <c r="Q24" s="150">
        <f t="shared" ca="1" si="14"/>
        <v>7.1999999999999995E-2</v>
      </c>
      <c r="R24" s="150">
        <f t="shared" ca="1" si="15"/>
        <v>8.7599999999999997E-2</v>
      </c>
      <c r="S24" s="150">
        <f t="shared" ca="1" si="16"/>
        <v>9.5399999999999999E-2</v>
      </c>
      <c r="T24" s="150">
        <f t="shared" ca="1" si="17"/>
        <v>0.1071</v>
      </c>
      <c r="U24" s="150">
        <f t="shared" ca="1" si="18"/>
        <v>0.1227</v>
      </c>
      <c r="V24" s="150">
        <f t="shared" ca="1" si="19"/>
        <v>0.15</v>
      </c>
      <c r="W24" s="150" t="str">
        <f t="shared" si="20"/>
        <v>PL</v>
      </c>
    </row>
    <row r="25" spans="1:23" s="132" customFormat="1" ht="12" customHeight="1" x14ac:dyDescent="0.35">
      <c r="A25" s="148" t="s">
        <v>155</v>
      </c>
      <c r="B25" s="149" t="s">
        <v>101</v>
      </c>
      <c r="C25" s="169">
        <f t="shared" ca="1" si="0"/>
        <v>0.19229311002009755</v>
      </c>
      <c r="D25" s="150">
        <f t="shared" ca="1" si="1"/>
        <v>0.19539813935852318</v>
      </c>
      <c r="E25" s="150">
        <f t="shared" ca="1" si="2"/>
        <v>0.20802383026961252</v>
      </c>
      <c r="F25" s="150">
        <f t="shared" ca="1" si="3"/>
        <v>0.21941057687004786</v>
      </c>
      <c r="G25" s="150">
        <f t="shared" ca="1" si="4"/>
        <v>0.22960718457807971</v>
      </c>
      <c r="H25" s="150">
        <f t="shared" ca="1" si="5"/>
        <v>0.24440817678169272</v>
      </c>
      <c r="I25" s="150">
        <f t="shared" ca="1" si="6"/>
        <v>0.24186604476746773</v>
      </c>
      <c r="J25" s="150">
        <f t="shared" ca="1" si="7"/>
        <v>0.24648187981267847</v>
      </c>
      <c r="K25" s="150">
        <f t="shared" ca="1" si="8"/>
        <v>0.24601702243675272</v>
      </c>
      <c r="L25" s="150">
        <f t="shared" ca="1" si="9"/>
        <v>0.25708900767554077</v>
      </c>
      <c r="M25" s="150">
        <f t="shared" ca="1" si="10"/>
        <v>0.26994963114975506</v>
      </c>
      <c r="N25" s="169">
        <f t="shared" ca="1" si="11"/>
        <v>0.27985976233375109</v>
      </c>
      <c r="O25" s="150">
        <f t="shared" ca="1" si="12"/>
        <v>0.24624945112471558</v>
      </c>
      <c r="P25" s="150">
        <f t="shared" ca="1" si="13"/>
        <v>0.26351931941264795</v>
      </c>
      <c r="Q25" s="150">
        <f t="shared" ca="1" si="14"/>
        <v>0.20499999999999999</v>
      </c>
      <c r="R25" s="150">
        <f t="shared" ca="1" si="15"/>
        <v>0.22599999999999998</v>
      </c>
      <c r="S25" s="150">
        <f t="shared" ca="1" si="16"/>
        <v>0.23649999999999999</v>
      </c>
      <c r="T25" s="150">
        <f t="shared" ca="1" si="17"/>
        <v>0.25224999999999997</v>
      </c>
      <c r="U25" s="150">
        <f t="shared" ca="1" si="18"/>
        <v>0.27324999999999999</v>
      </c>
      <c r="V25" s="150">
        <f t="shared" ca="1" si="19"/>
        <v>0.31</v>
      </c>
      <c r="W25" s="150" t="str">
        <f t="shared" si="20"/>
        <v>PT</v>
      </c>
    </row>
    <row r="26" spans="1:23" s="132" customFormat="1" ht="12" customHeight="1" x14ac:dyDescent="0.35">
      <c r="A26" s="148" t="s">
        <v>156</v>
      </c>
      <c r="B26" s="149" t="s">
        <v>96</v>
      </c>
      <c r="C26" s="169">
        <f t="shared" ca="1" si="0"/>
        <v>0.16339432625513875</v>
      </c>
      <c r="D26" s="150">
        <f t="shared" ca="1" si="1"/>
        <v>0.17289954023074869</v>
      </c>
      <c r="E26" s="150">
        <f t="shared" ca="1" si="2"/>
        <v>0.17098495427871843</v>
      </c>
      <c r="F26" s="150">
        <f t="shared" ca="1" si="3"/>
        <v>0.18294887522573028</v>
      </c>
      <c r="G26" s="150">
        <f t="shared" ca="1" si="4"/>
        <v>0.2049223992310473</v>
      </c>
      <c r="H26" s="150">
        <f t="shared" ca="1" si="5"/>
        <v>0.22731279329156284</v>
      </c>
      <c r="I26" s="150">
        <f t="shared" ca="1" si="6"/>
        <v>0.23355293958164808</v>
      </c>
      <c r="J26" s="150">
        <f t="shared" ca="1" si="7"/>
        <v>0.21409965546617177</v>
      </c>
      <c r="K26" s="150">
        <f t="shared" ca="1" si="8"/>
        <v>0.22840304438723727</v>
      </c>
      <c r="L26" s="150">
        <f t="shared" ca="1" si="9"/>
        <v>0.23884110596377925</v>
      </c>
      <c r="M26" s="150">
        <f t="shared" ca="1" si="10"/>
        <v>0.24844662232419792</v>
      </c>
      <c r="N26" s="169">
        <f t="shared" ca="1" si="11"/>
        <v>0.24785377012087487</v>
      </c>
      <c r="O26" s="150">
        <f t="shared" ca="1" si="12"/>
        <v>0.22125134992670453</v>
      </c>
      <c r="P26" s="150">
        <f t="shared" ca="1" si="13"/>
        <v>0.24364386414398859</v>
      </c>
      <c r="Q26" s="150">
        <f t="shared" ca="1" si="14"/>
        <v>0.17799999999999999</v>
      </c>
      <c r="R26" s="150">
        <f t="shared" ca="1" si="15"/>
        <v>0.19039999999999999</v>
      </c>
      <c r="S26" s="150">
        <f t="shared" ca="1" si="16"/>
        <v>0.1966</v>
      </c>
      <c r="T26" s="150">
        <f t="shared" ca="1" si="17"/>
        <v>0.2059</v>
      </c>
      <c r="U26" s="150">
        <f t="shared" ca="1" si="18"/>
        <v>0.21829999999999999</v>
      </c>
      <c r="V26" s="150">
        <f t="shared" ca="1" si="19"/>
        <v>0.24</v>
      </c>
      <c r="W26" s="150" t="str">
        <f t="shared" si="20"/>
        <v>RO</v>
      </c>
    </row>
    <row r="27" spans="1:23" s="132" customFormat="1" ht="12" customHeight="1" x14ac:dyDescent="0.35">
      <c r="A27" s="148" t="s">
        <v>157</v>
      </c>
      <c r="B27" s="149" t="s">
        <v>108</v>
      </c>
      <c r="C27" s="169">
        <f t="shared" ca="1" si="0"/>
        <v>0.16147086275645237</v>
      </c>
      <c r="D27" s="150">
        <f t="shared" ca="1" si="1"/>
        <v>0.16016126574978057</v>
      </c>
      <c r="E27" s="150">
        <f t="shared" ca="1" si="2"/>
        <v>0.15599533743898716</v>
      </c>
      <c r="F27" s="150">
        <f t="shared" ca="1" si="3"/>
        <v>0.15610577517521351</v>
      </c>
      <c r="G27" s="150">
        <f t="shared" ca="1" si="4"/>
        <v>0.14996601111634678</v>
      </c>
      <c r="H27" s="150">
        <f t="shared" ca="1" si="5"/>
        <v>0.20146703657517112</v>
      </c>
      <c r="I27" s="150">
        <f t="shared" ca="1" si="6"/>
        <v>0.20420208188109168</v>
      </c>
      <c r="J27" s="150">
        <f t="shared" ca="1" si="7"/>
        <v>0.20256666766169271</v>
      </c>
      <c r="K27" s="150">
        <f t="shared" ca="1" si="8"/>
        <v>0.20817557834691514</v>
      </c>
      <c r="L27" s="150">
        <f t="shared" ca="1" si="9"/>
        <v>0.2240647395057036</v>
      </c>
      <c r="M27" s="150">
        <f t="shared" ca="1" si="10"/>
        <v>0.21538811663941512</v>
      </c>
      <c r="N27" s="169">
        <f t="shared" ca="1" si="11"/>
        <v>0.21955052732719921</v>
      </c>
      <c r="O27" s="150">
        <f t="shared" ca="1" si="12"/>
        <v>0.20537112300430393</v>
      </c>
      <c r="P27" s="150">
        <f t="shared" ca="1" si="13"/>
        <v>0.21972642807255938</v>
      </c>
      <c r="Q27" s="150">
        <f t="shared" ca="1" si="14"/>
        <v>0.16</v>
      </c>
      <c r="R27" s="150">
        <f t="shared" ca="1" si="15"/>
        <v>0.17799999999999999</v>
      </c>
      <c r="S27" s="150">
        <f t="shared" ca="1" si="16"/>
        <v>0.187</v>
      </c>
      <c r="T27" s="150">
        <f t="shared" ca="1" si="17"/>
        <v>0.20050000000000001</v>
      </c>
      <c r="U27" s="150">
        <f t="shared" ca="1" si="18"/>
        <v>0.2185</v>
      </c>
      <c r="V27" s="150">
        <f t="shared" ca="1" si="19"/>
        <v>0.25</v>
      </c>
      <c r="W27" s="150" t="str">
        <f t="shared" si="20"/>
        <v>SI</v>
      </c>
    </row>
    <row r="28" spans="1:23" s="132" customFormat="1" ht="12" customHeight="1" x14ac:dyDescent="0.35">
      <c r="A28" s="148" t="s">
        <v>158</v>
      </c>
      <c r="B28" s="149" t="s">
        <v>115</v>
      </c>
      <c r="C28" s="169">
        <f t="shared" ca="1" si="0"/>
        <v>6.3912359365881535E-2</v>
      </c>
      <c r="D28" s="150">
        <f t="shared" ca="1" si="1"/>
        <v>6.3604777372419249E-2</v>
      </c>
      <c r="E28" s="150">
        <f t="shared" ca="1" si="2"/>
        <v>6.6187692568967865E-2</v>
      </c>
      <c r="F28" s="150">
        <f t="shared" ca="1" si="3"/>
        <v>7.7784339766130431E-2</v>
      </c>
      <c r="G28" s="150">
        <f t="shared" ca="1" si="4"/>
        <v>7.7375521478291825E-2</v>
      </c>
      <c r="H28" s="150">
        <f t="shared" ca="1" si="5"/>
        <v>9.3703716123654482E-2</v>
      </c>
      <c r="I28" s="150">
        <f t="shared" ca="1" si="6"/>
        <v>9.1061496739864134E-2</v>
      </c>
      <c r="J28" s="150">
        <f t="shared" ca="1" si="7"/>
        <v>0.10325265111582838</v>
      </c>
      <c r="K28" s="150">
        <f t="shared" ca="1" si="8"/>
        <v>0.10424619676099248</v>
      </c>
      <c r="L28" s="150">
        <f t="shared" ca="1" si="9"/>
        <v>0.10107005384479112</v>
      </c>
      <c r="M28" s="150">
        <f t="shared" ca="1" si="10"/>
        <v>0.11660051393441109</v>
      </c>
      <c r="N28" s="169">
        <f t="shared" ca="1" si="11"/>
        <v>0.12875206872341266</v>
      </c>
      <c r="O28" s="150">
        <f t="shared" ca="1" si="12"/>
        <v>0.10374942393841043</v>
      </c>
      <c r="P28" s="150">
        <f t="shared" ca="1" si="13"/>
        <v>0.10883528388960111</v>
      </c>
      <c r="Q28" s="150">
        <f t="shared" ca="1" si="14"/>
        <v>6.7000000000000004E-2</v>
      </c>
      <c r="R28" s="150">
        <f t="shared" ca="1" si="15"/>
        <v>8.1600000000000006E-2</v>
      </c>
      <c r="S28" s="150">
        <f t="shared" ca="1" si="16"/>
        <v>8.8900000000000007E-2</v>
      </c>
      <c r="T28" s="150">
        <f t="shared" ca="1" si="17"/>
        <v>9.9850000000000008E-2</v>
      </c>
      <c r="U28" s="150">
        <f t="shared" ca="1" si="18"/>
        <v>0.11445000000000001</v>
      </c>
      <c r="V28" s="150">
        <f t="shared" ca="1" si="19"/>
        <v>0.14000000000000001</v>
      </c>
      <c r="W28" s="150" t="str">
        <f t="shared" si="20"/>
        <v>SK</v>
      </c>
    </row>
    <row r="29" spans="1:23" s="132" customFormat="1" ht="12" customHeight="1" x14ac:dyDescent="0.35">
      <c r="A29" s="148" t="s">
        <v>159</v>
      </c>
      <c r="B29" s="149" t="s">
        <v>119</v>
      </c>
      <c r="C29" s="169">
        <f t="shared" ca="1" si="0"/>
        <v>0.29224151913685381</v>
      </c>
      <c r="D29" s="150">
        <f t="shared" ca="1" si="1"/>
        <v>0.28805917636833916</v>
      </c>
      <c r="E29" s="150">
        <f t="shared" ca="1" si="2"/>
        <v>0.30037230198865544</v>
      </c>
      <c r="F29" s="150">
        <f t="shared" ca="1" si="3"/>
        <v>0.295533294088137</v>
      </c>
      <c r="G29" s="150">
        <f t="shared" ca="1" si="4"/>
        <v>0.31343793645208762</v>
      </c>
      <c r="H29" s="150">
        <f t="shared" ca="1" si="5"/>
        <v>0.31325137101364581</v>
      </c>
      <c r="I29" s="150">
        <f t="shared" ca="1" si="6"/>
        <v>0.32423339375313953</v>
      </c>
      <c r="J29" s="150">
        <f t="shared" ca="1" si="7"/>
        <v>0.32767735104658274</v>
      </c>
      <c r="K29" s="150">
        <f t="shared" ca="1" si="8"/>
        <v>0.3441206495725167</v>
      </c>
      <c r="L29" s="150">
        <f t="shared" ca="1" si="9"/>
        <v>0.36658934534539878</v>
      </c>
      <c r="M29" s="150">
        <f t="shared" ca="1" si="10"/>
        <v>0.38729881287935114</v>
      </c>
      <c r="N29" s="169">
        <f t="shared" ca="1" si="11"/>
        <v>0.39289802392436829</v>
      </c>
      <c r="O29" s="150">
        <f t="shared" ca="1" si="12"/>
        <v>0.33589900030954972</v>
      </c>
      <c r="P29" s="150">
        <f t="shared" ca="1" si="13"/>
        <v>0.37694407911237493</v>
      </c>
      <c r="Q29" s="150">
        <f t="shared" ca="1" si="14"/>
        <v>0.28499999999999998</v>
      </c>
      <c r="R29" s="150">
        <f t="shared" ca="1" si="15"/>
        <v>0.30399999999999999</v>
      </c>
      <c r="S29" s="150">
        <f t="shared" ca="1" si="16"/>
        <v>0.3135</v>
      </c>
      <c r="T29" s="150">
        <f t="shared" ca="1" si="17"/>
        <v>0.32774999999999999</v>
      </c>
      <c r="U29" s="150">
        <f t="shared" ca="1" si="18"/>
        <v>0.34675</v>
      </c>
      <c r="V29" s="150">
        <f t="shared" ca="1" si="19"/>
        <v>0.38</v>
      </c>
      <c r="W29" s="150" t="str">
        <f t="shared" si="20"/>
        <v>FI</v>
      </c>
    </row>
    <row r="30" spans="1:23" s="132" customFormat="1" ht="12" customHeight="1" x14ac:dyDescent="0.35">
      <c r="A30" s="148" t="s">
        <v>160</v>
      </c>
      <c r="B30" s="149" t="s">
        <v>109</v>
      </c>
      <c r="C30" s="169">
        <f t="shared" ca="1" si="0"/>
        <v>0.38725259823307001</v>
      </c>
      <c r="D30" s="150">
        <f t="shared" ca="1" si="1"/>
        <v>0.40579624565366518</v>
      </c>
      <c r="E30" s="150">
        <f t="shared" ca="1" si="2"/>
        <v>0.42655357614071526</v>
      </c>
      <c r="F30" s="150">
        <f t="shared" ca="1" si="3"/>
        <v>0.44180657645883609</v>
      </c>
      <c r="G30" s="150">
        <f t="shared" ca="1" si="4"/>
        <v>0.45273078961910962</v>
      </c>
      <c r="H30" s="150">
        <f t="shared" ca="1" si="5"/>
        <v>0.4819477259513521</v>
      </c>
      <c r="I30" s="150">
        <f t="shared" ca="1" si="6"/>
        <v>0.47233338423070381</v>
      </c>
      <c r="J30" s="150">
        <f t="shared" ca="1" si="7"/>
        <v>0.48704411216832633</v>
      </c>
      <c r="K30" s="150">
        <f t="shared" ca="1" si="8"/>
        <v>0.51136040041980679</v>
      </c>
      <c r="L30" s="150">
        <f t="shared" ca="1" si="9"/>
        <v>0.51970201579219644</v>
      </c>
      <c r="M30" s="150">
        <f t="shared" ca="1" si="10"/>
        <v>0.52515623265320033</v>
      </c>
      <c r="N30" s="169">
        <f t="shared" ca="1" si="11"/>
        <v>0.53926399151349558</v>
      </c>
      <c r="O30" s="150">
        <f t="shared" ca="1" si="12"/>
        <v>0.49920225629406656</v>
      </c>
      <c r="P30" s="150">
        <f t="shared" ca="1" si="13"/>
        <v>0.52242912422269838</v>
      </c>
      <c r="Q30" s="150">
        <f t="shared" ca="1" si="14"/>
        <v>0.39800000000000002</v>
      </c>
      <c r="R30" s="150">
        <f t="shared" ca="1" si="15"/>
        <v>0.41639999999999999</v>
      </c>
      <c r="S30" s="150">
        <f t="shared" ca="1" si="16"/>
        <v>0.42560000000000003</v>
      </c>
      <c r="T30" s="150">
        <f t="shared" ca="1" si="17"/>
        <v>0.43940000000000001</v>
      </c>
      <c r="U30" s="150">
        <f t="shared" ca="1" si="18"/>
        <v>0.45779999999999998</v>
      </c>
      <c r="V30" s="150">
        <f t="shared" ca="1" si="19"/>
        <v>0.49</v>
      </c>
      <c r="W30" s="150" t="str">
        <f t="shared" si="20"/>
        <v>SE</v>
      </c>
    </row>
    <row r="31" spans="1:23" s="132" customFormat="1" ht="12" customHeight="1" x14ac:dyDescent="0.35">
      <c r="A31" s="151" t="s">
        <v>161</v>
      </c>
      <c r="B31" s="152" t="s">
        <v>112</v>
      </c>
      <c r="C31" s="170">
        <f t="shared" ca="1" si="0"/>
        <v>1.1280889482998097E-2</v>
      </c>
      <c r="D31" s="153">
        <f t="shared" ca="1" si="1"/>
        <v>1.3169680254480854E-2</v>
      </c>
      <c r="E31" s="153">
        <f t="shared" ca="1" si="2"/>
        <v>1.5276526098790589E-2</v>
      </c>
      <c r="F31" s="153">
        <f t="shared" ca="1" si="3"/>
        <v>1.7789443348741385E-2</v>
      </c>
      <c r="G31" s="153">
        <f t="shared" ca="1" si="4"/>
        <v>2.6513640980084064E-2</v>
      </c>
      <c r="H31" s="153">
        <f t="shared" ca="1" si="5"/>
        <v>3.2783803702987703E-2</v>
      </c>
      <c r="I31" s="153">
        <f t="shared" ca="1" si="6"/>
        <v>3.6594257879782162E-2</v>
      </c>
      <c r="J31" s="153">
        <f t="shared" ca="1" si="7"/>
        <v>4.1620839465283194E-2</v>
      </c>
      <c r="K31" s="153">
        <f t="shared" ca="1" si="8"/>
        <v>4.5664321529083778E-2</v>
      </c>
      <c r="L31" s="153">
        <f t="shared" ca="1" si="9"/>
        <v>5.7247226164746569E-2</v>
      </c>
      <c r="M31" s="153">
        <f t="shared" ca="1" si="10"/>
        <v>7.0695201181270886E-2</v>
      </c>
      <c r="N31" s="170">
        <f t="shared" ca="1" si="11"/>
        <v>8.2300547020074097E-2</v>
      </c>
      <c r="O31" s="153">
        <f t="shared" ca="1" si="12"/>
        <v>4.3642580497183489E-2</v>
      </c>
      <c r="P31" s="153">
        <f t="shared" ca="1" si="13"/>
        <v>6.3971213673008731E-2</v>
      </c>
      <c r="Q31" s="153">
        <f t="shared" ca="1" si="14"/>
        <v>1.2999999999999999E-2</v>
      </c>
      <c r="R31" s="153">
        <f t="shared" ca="1" si="15"/>
        <v>4.0399999999999998E-2</v>
      </c>
      <c r="S31" s="153">
        <f t="shared" ca="1" si="16"/>
        <v>5.4099999999999988E-2</v>
      </c>
      <c r="T31" s="153">
        <f t="shared" ca="1" si="17"/>
        <v>7.4649999999999994E-2</v>
      </c>
      <c r="U31" s="153">
        <f t="shared" ca="1" si="18"/>
        <v>0.10204999999999999</v>
      </c>
      <c r="V31" s="153">
        <f t="shared" ca="1" si="19"/>
        <v>0.15</v>
      </c>
      <c r="W31" s="153" t="str">
        <f t="shared" si="20"/>
        <v>UK</v>
      </c>
    </row>
    <row r="32" spans="1:23" s="132" customFormat="1" ht="12" customHeight="1" x14ac:dyDescent="0.35">
      <c r="A32" s="148" t="s">
        <v>162</v>
      </c>
      <c r="B32" s="149" t="s">
        <v>110</v>
      </c>
      <c r="C32" s="169">
        <f t="shared" ca="1" si="0"/>
        <v>0.58938208938040726</v>
      </c>
      <c r="D32" s="150">
        <f t="shared" ca="1" si="1"/>
        <v>0.6008267126858341</v>
      </c>
      <c r="E32" s="150">
        <f t="shared" ca="1" si="2"/>
        <v>0.60794535333241173</v>
      </c>
      <c r="F32" s="150">
        <f t="shared" ca="1" si="3"/>
        <v>0.71453172142218313</v>
      </c>
      <c r="G32" s="150">
        <f t="shared" ca="1" si="4"/>
        <v>0.67455356810731082</v>
      </c>
      <c r="H32" s="150">
        <f t="shared" ca="1" si="5"/>
        <v>0.69687317937758719</v>
      </c>
      <c r="I32" s="150">
        <f t="shared" ca="1" si="6"/>
        <v>0.70359894277549118</v>
      </c>
      <c r="J32" s="150">
        <f t="shared" ca="1" si="7"/>
        <v>0.71578824613745418</v>
      </c>
      <c r="K32" s="150">
        <f t="shared" ca="1" si="8"/>
        <v>0.72499004333952721</v>
      </c>
      <c r="L32" s="150">
        <f t="shared" ca="1" si="9"/>
        <v>0.71674686474685045</v>
      </c>
      <c r="M32" s="150">
        <f t="shared" ca="1" si="10"/>
        <v>0.70452504618736089</v>
      </c>
      <c r="N32" s="169">
        <f t="shared" ca="1" si="11"/>
        <v>0.70190113296336576</v>
      </c>
      <c r="O32" s="150">
        <f t="shared" ca="1" si="12"/>
        <v>0.72038914473849069</v>
      </c>
      <c r="P32" s="150">
        <f t="shared" ca="1" si="13"/>
        <v>0.71063595546710567</v>
      </c>
      <c r="Q32" s="150">
        <f t="shared" ca="1" si="14"/>
        <v>0.55000000000000004</v>
      </c>
      <c r="R32" s="150">
        <f t="shared" ca="1" si="15"/>
        <v>0.56800000000000006</v>
      </c>
      <c r="S32" s="150">
        <f t="shared" ca="1" si="16"/>
        <v>0.57700000000000007</v>
      </c>
      <c r="T32" s="150">
        <f t="shared" ca="1" si="17"/>
        <v>0.59050000000000002</v>
      </c>
      <c r="U32" s="150">
        <f t="shared" ca="1" si="18"/>
        <v>0.60850000000000004</v>
      </c>
      <c r="V32" s="150">
        <f t="shared" ca="1" si="19"/>
        <v>0.64</v>
      </c>
      <c r="W32" s="150" t="str">
        <f t="shared" si="20"/>
        <v>IS</v>
      </c>
    </row>
    <row r="33" spans="1:23" s="132" customFormat="1" ht="12" customHeight="1" x14ac:dyDescent="0.35">
      <c r="A33" s="151" t="s">
        <v>163</v>
      </c>
      <c r="B33" s="152" t="s">
        <v>111</v>
      </c>
      <c r="C33" s="170">
        <f t="shared" ca="1" si="0"/>
        <v>0.58077861963025879</v>
      </c>
      <c r="D33" s="153">
        <f t="shared" ca="1" si="1"/>
        <v>0.59752483845069848</v>
      </c>
      <c r="E33" s="153">
        <f t="shared" ca="1" si="2"/>
        <v>0.60232175025921342</v>
      </c>
      <c r="F33" s="153">
        <f t="shared" ca="1" si="3"/>
        <v>0.60142450084301291</v>
      </c>
      <c r="G33" s="153">
        <f t="shared" ca="1" si="4"/>
        <v>0.61739606698367433</v>
      </c>
      <c r="H33" s="153">
        <f t="shared" ca="1" si="5"/>
        <v>0.64819136265327382</v>
      </c>
      <c r="I33" s="153">
        <f t="shared" ca="1" si="6"/>
        <v>0.61222135898677144</v>
      </c>
      <c r="J33" s="153">
        <f t="shared" ca="1" si="7"/>
        <v>0.64586892885987435</v>
      </c>
      <c r="K33" s="153">
        <f t="shared" ca="1" si="8"/>
        <v>0.65629148126261749</v>
      </c>
      <c r="L33" s="153">
        <f t="shared" ca="1" si="9"/>
        <v>0.66654256802989686</v>
      </c>
      <c r="M33" s="153">
        <f t="shared" ca="1" si="10"/>
        <v>0.69386404785972899</v>
      </c>
      <c r="N33" s="170">
        <f t="shared" ca="1" si="11"/>
        <v>0.6943431910635337</v>
      </c>
      <c r="O33" s="153">
        <f t="shared" ca="1" si="12"/>
        <v>0.65108020506124586</v>
      </c>
      <c r="P33" s="153">
        <f t="shared" ca="1" si="13"/>
        <v>0.68020330794481287</v>
      </c>
      <c r="Q33" s="153">
        <f t="shared" ca="1" si="14"/>
        <v>0.58199999999999996</v>
      </c>
      <c r="R33" s="153">
        <f t="shared" ca="1" si="15"/>
        <v>0.60060000000000002</v>
      </c>
      <c r="S33" s="153">
        <f t="shared" ca="1" si="16"/>
        <v>0.6099</v>
      </c>
      <c r="T33" s="153">
        <f t="shared" ca="1" si="17"/>
        <v>0.62385000000000002</v>
      </c>
      <c r="U33" s="153">
        <f t="shared" ca="1" si="18"/>
        <v>0.64244999999999997</v>
      </c>
      <c r="V33" s="153">
        <f t="shared" ca="1" si="19"/>
        <v>0.67500000000000004</v>
      </c>
      <c r="W33" s="153" t="str">
        <f t="shared" si="20"/>
        <v>NO</v>
      </c>
    </row>
    <row r="34" spans="1:23" s="132" customFormat="1" ht="12" customHeight="1" x14ac:dyDescent="0.35">
      <c r="A34" s="148" t="s">
        <v>168</v>
      </c>
      <c r="B34" s="149" t="s">
        <v>114</v>
      </c>
      <c r="C34" s="171">
        <f t="shared" ca="1" si="0"/>
        <v>0.28126544839185186</v>
      </c>
      <c r="D34" s="156">
        <f t="shared" ca="1" si="1"/>
        <v>0.30666619010308949</v>
      </c>
      <c r="E34" s="156">
        <f t="shared" ca="1" si="2"/>
        <v>0.32102042521126067</v>
      </c>
      <c r="F34" s="156">
        <f t="shared" ca="1" si="3"/>
        <v>0.32774896545858273</v>
      </c>
      <c r="G34" s="156">
        <f t="shared" ca="1" si="4"/>
        <v>0.32915240963595666</v>
      </c>
      <c r="H34" s="156">
        <f t="shared" ca="1" si="5"/>
        <v>0.31436917633933298</v>
      </c>
      <c r="I34" s="156">
        <f t="shared" ca="1" si="6"/>
        <v>0.32005173063263043</v>
      </c>
      <c r="J34" s="156">
        <f t="shared" ca="1" si="7"/>
        <v>0.31361715531377621</v>
      </c>
      <c r="K34" s="156">
        <f t="shared" ca="1" si="8"/>
        <v>0.35153501916135449</v>
      </c>
      <c r="L34" s="156">
        <f t="shared" ca="1" si="9"/>
        <v>0.33167135469000714</v>
      </c>
      <c r="M34" s="156">
        <f t="shared" ca="1" si="10"/>
        <v>0.31979032022754866</v>
      </c>
      <c r="N34" s="171">
        <f t="shared" ca="1" si="11"/>
        <v>0.3489595212585252</v>
      </c>
      <c r="O34" s="156">
        <f t="shared" ref="O34:O37" ca="1" si="21">AVERAGE(J34:K34)</f>
        <v>0.33257608723756538</v>
      </c>
      <c r="P34" s="156">
        <f t="shared" ref="P34:P37" ca="1" si="22">AVERAGE(L34:M34)</f>
        <v>0.3257308374587779</v>
      </c>
      <c r="Q34" s="156" t="str">
        <f t="shared" ca="1" si="14"/>
        <v>:</v>
      </c>
      <c r="R34" s="156">
        <f t="shared" ca="1" si="15"/>
        <v>0.32600000000000001</v>
      </c>
      <c r="S34" s="156">
        <f t="shared" ca="1" si="16"/>
        <v>0.33200000000000002</v>
      </c>
      <c r="T34" s="156">
        <f t="shared" ca="1" si="17"/>
        <v>0.34300000000000003</v>
      </c>
      <c r="U34" s="156">
        <f t="shared" ca="1" si="18"/>
        <v>0.35599999999999998</v>
      </c>
      <c r="V34" s="156">
        <f t="shared" ca="1" si="19"/>
        <v>0.38</v>
      </c>
      <c r="W34" s="157" t="str">
        <f t="shared" si="20"/>
        <v>AL</v>
      </c>
    </row>
    <row r="35" spans="1:23" s="132" customFormat="1" ht="12" customHeight="1" x14ac:dyDescent="0.35">
      <c r="A35" s="148" t="s">
        <v>169</v>
      </c>
      <c r="B35" s="149" t="s">
        <v>86</v>
      </c>
      <c r="C35" s="172" t="str">
        <f t="shared" ca="1" si="0"/>
        <v>:</v>
      </c>
      <c r="D35" s="158">
        <f t="shared" ca="1" si="1"/>
        <v>0.35693640541329497</v>
      </c>
      <c r="E35" s="158">
        <f t="shared" ca="1" si="2"/>
        <v>0.34842345910962325</v>
      </c>
      <c r="F35" s="158">
        <f t="shared" ca="1" si="3"/>
        <v>0.32925383308359929</v>
      </c>
      <c r="G35" s="158">
        <f t="shared" ca="1" si="4"/>
        <v>0.32289863569686539</v>
      </c>
      <c r="H35" s="158">
        <f t="shared" ca="1" si="5"/>
        <v>0.39371176095599664</v>
      </c>
      <c r="I35" s="158">
        <f t="shared" ca="1" si="6"/>
        <v>0.40639824654565332</v>
      </c>
      <c r="J35" s="158">
        <f t="shared" ca="1" si="7"/>
        <v>0.40704514893684601</v>
      </c>
      <c r="K35" s="158">
        <f t="shared" ca="1" si="8"/>
        <v>0.41564989406147868</v>
      </c>
      <c r="L35" s="158">
        <f t="shared" ca="1" si="9"/>
        <v>0.43732355624577401</v>
      </c>
      <c r="M35" s="158">
        <f t="shared" ca="1" si="10"/>
        <v>0.44140364580753738</v>
      </c>
      <c r="N35" s="172">
        <f t="shared" ca="1" si="11"/>
        <v>0.43117313655248279</v>
      </c>
      <c r="O35" s="158">
        <f t="shared" ca="1" si="21"/>
        <v>0.41134752149916232</v>
      </c>
      <c r="P35" s="158">
        <f t="shared" ca="1" si="22"/>
        <v>0.43936360102665573</v>
      </c>
      <c r="Q35" s="158" t="str">
        <f t="shared" ca="1" si="14"/>
        <v>:</v>
      </c>
      <c r="R35" s="158">
        <f t="shared" ca="1" si="15"/>
        <v>0.27600000000000002</v>
      </c>
      <c r="S35" s="158">
        <f t="shared" ca="1" si="16"/>
        <v>0.28299999999999997</v>
      </c>
      <c r="T35" s="158">
        <f t="shared" ca="1" si="17"/>
        <v>0.29299999999999998</v>
      </c>
      <c r="U35" s="158">
        <f t="shared" ca="1" si="18"/>
        <v>0.307</v>
      </c>
      <c r="V35" s="158">
        <f t="shared" ca="1" si="19"/>
        <v>0.33</v>
      </c>
      <c r="W35" s="150" t="str">
        <f t="shared" si="20"/>
        <v>ME</v>
      </c>
    </row>
    <row r="36" spans="1:23" s="132" customFormat="1" ht="12" customHeight="1" x14ac:dyDescent="0.35">
      <c r="A36" s="148" t="s">
        <v>170</v>
      </c>
      <c r="B36" s="149" t="s">
        <v>84</v>
      </c>
      <c r="C36" s="172">
        <f t="shared" ca="1" si="0"/>
        <v>0.15730127081970419</v>
      </c>
      <c r="D36" s="158">
        <f t="shared" ca="1" si="1"/>
        <v>0.16465729277363492</v>
      </c>
      <c r="E36" s="158">
        <f t="shared" ca="1" si="2"/>
        <v>0.16527265272370581</v>
      </c>
      <c r="F36" s="158">
        <f t="shared" ca="1" si="3"/>
        <v>0.14975748857987606</v>
      </c>
      <c r="G36" s="158">
        <f t="shared" ca="1" si="4"/>
        <v>0.15564790837675702</v>
      </c>
      <c r="H36" s="158">
        <f t="shared" ca="1" si="5"/>
        <v>0.17237810507005802</v>
      </c>
      <c r="I36" s="158">
        <f t="shared" ca="1" si="6"/>
        <v>0.1645090297483115</v>
      </c>
      <c r="J36" s="158">
        <f t="shared" ca="1" si="7"/>
        <v>0.16406936430805141</v>
      </c>
      <c r="K36" s="158">
        <f t="shared" ca="1" si="8"/>
        <v>0.18127221165463597</v>
      </c>
      <c r="L36" s="158">
        <f t="shared" ca="1" si="9"/>
        <v>0.18508171811423427</v>
      </c>
      <c r="M36" s="158">
        <f t="shared" ca="1" si="10"/>
        <v>0.19558267536740415</v>
      </c>
      <c r="N36" s="172">
        <f t="shared" ca="1" si="11"/>
        <v>0.19855513671771979</v>
      </c>
      <c r="O36" s="158">
        <f t="shared" ca="1" si="21"/>
        <v>0.17267078798134369</v>
      </c>
      <c r="P36" s="158">
        <f t="shared" ca="1" si="22"/>
        <v>0.19033219674081919</v>
      </c>
      <c r="Q36" s="158" t="str">
        <f t="shared" ca="1" si="14"/>
        <v>:</v>
      </c>
      <c r="R36" s="158">
        <f t="shared" ca="1" si="15"/>
        <v>0.23100000000000001</v>
      </c>
      <c r="S36" s="158">
        <f t="shared" ca="1" si="16"/>
        <v>0.23699999999999999</v>
      </c>
      <c r="T36" s="158">
        <f t="shared" ca="1" si="17"/>
        <v>0.246</v>
      </c>
      <c r="U36" s="158">
        <f t="shared" ca="1" si="18"/>
        <v>0.25900000000000001</v>
      </c>
      <c r="V36" s="158">
        <f t="shared" ca="1" si="19"/>
        <v>0.28000000000000003</v>
      </c>
      <c r="W36" s="150" t="str">
        <f t="shared" si="20"/>
        <v>MK</v>
      </c>
    </row>
    <row r="37" spans="1:23" s="132" customFormat="1" ht="12" customHeight="1" x14ac:dyDescent="0.35">
      <c r="A37" s="151" t="s">
        <v>167</v>
      </c>
      <c r="B37" s="152" t="s">
        <v>116</v>
      </c>
      <c r="C37" s="173">
        <f t="shared" ca="1" si="0"/>
        <v>0.16229124698656455</v>
      </c>
      <c r="D37" s="159">
        <f t="shared" ca="1" si="1"/>
        <v>0.1556677433564517</v>
      </c>
      <c r="E37" s="159">
        <f t="shared" ca="1" si="2"/>
        <v>0.14133766596319333</v>
      </c>
      <c r="F37" s="159">
        <f t="shared" ca="1" si="3"/>
        <v>0.13266739361506089</v>
      </c>
      <c r="G37" s="159">
        <f t="shared" ca="1" si="4"/>
        <v>0.13471816389009725</v>
      </c>
      <c r="H37" s="159">
        <f t="shared" ca="1" si="5"/>
        <v>0.1434654972917587</v>
      </c>
      <c r="I37" s="159">
        <f t="shared" ca="1" si="6"/>
        <v>0.14170084681877776</v>
      </c>
      <c r="J37" s="159">
        <f t="shared" ca="1" si="7"/>
        <v>0.12954359337673993</v>
      </c>
      <c r="K37" s="159">
        <f t="shared" ca="1" si="8"/>
        <v>0.13053728273231877</v>
      </c>
      <c r="L37" s="159">
        <f t="shared" ca="1" si="9"/>
        <v>0.13963040392513096</v>
      </c>
      <c r="M37" s="159">
        <f t="shared" ca="1" si="10"/>
        <v>0.13656408697233188</v>
      </c>
      <c r="N37" s="173">
        <f t="shared" ca="1" si="11"/>
        <v>0.13635080266223745</v>
      </c>
      <c r="O37" s="159">
        <f t="shared" ca="1" si="21"/>
        <v>0.13004043805452936</v>
      </c>
      <c r="P37" s="159">
        <f t="shared" ca="1" si="22"/>
        <v>0.13809724544873142</v>
      </c>
      <c r="Q37" s="159" t="str">
        <f t="shared" ca="1" si="14"/>
        <v>:</v>
      </c>
      <c r="R37" s="159" t="str">
        <f t="shared" ca="1" si="15"/>
        <v>:</v>
      </c>
      <c r="S37" s="159" t="str">
        <f t="shared" ca="1" si="16"/>
        <v>:</v>
      </c>
      <c r="T37" s="159" t="str">
        <f t="shared" ca="1" si="17"/>
        <v>:</v>
      </c>
      <c r="U37" s="159" t="str">
        <f t="shared" ca="1" si="18"/>
        <v>:</v>
      </c>
      <c r="V37" s="159" t="str">
        <f t="shared" ca="1" si="19"/>
        <v>:</v>
      </c>
      <c r="W37" s="153" t="str">
        <f t="shared" si="20"/>
        <v>TR</v>
      </c>
    </row>
    <row r="38" spans="1:23" ht="24" customHeight="1" x14ac:dyDescent="0.25"/>
    <row r="39" spans="1:23" s="132" customFormat="1" ht="24" customHeight="1" x14ac:dyDescent="0.45">
      <c r="A39" s="155" t="s">
        <v>164</v>
      </c>
      <c r="C39" s="133"/>
      <c r="D39" s="133"/>
      <c r="E39" s="133"/>
      <c r="F39" s="134"/>
      <c r="G39" s="134"/>
      <c r="H39" s="134"/>
      <c r="I39" s="134"/>
      <c r="J39" s="134"/>
      <c r="K39" s="134"/>
      <c r="L39" s="134"/>
      <c r="M39" s="134"/>
      <c r="N39" s="134"/>
      <c r="O39" s="154"/>
      <c r="P39" s="154"/>
      <c r="Q39" s="154"/>
      <c r="R39" s="154"/>
      <c r="S39" s="154"/>
      <c r="T39" s="154"/>
      <c r="U39" s="154"/>
      <c r="V39" s="154"/>
      <c r="W39" s="154"/>
    </row>
    <row r="40" spans="1:23" s="132" customFormat="1" ht="24" customHeight="1" x14ac:dyDescent="0.25">
      <c r="A40" s="138"/>
      <c r="B40" s="138"/>
      <c r="C40" s="139">
        <v>2004</v>
      </c>
      <c r="D40" s="139">
        <v>2005</v>
      </c>
      <c r="E40" s="139">
        <v>2006</v>
      </c>
      <c r="F40" s="139">
        <v>2007</v>
      </c>
      <c r="G40" s="139">
        <v>2008</v>
      </c>
      <c r="H40" s="139">
        <v>2009</v>
      </c>
      <c r="I40" s="139">
        <v>2010</v>
      </c>
      <c r="J40" s="139">
        <v>2011</v>
      </c>
      <c r="K40" s="139">
        <v>2012</v>
      </c>
      <c r="L40" s="139">
        <v>2013</v>
      </c>
      <c r="M40" s="139">
        <v>2014</v>
      </c>
      <c r="N40" s="139">
        <v>2015</v>
      </c>
      <c r="O40" s="141" t="s">
        <v>132</v>
      </c>
      <c r="P40" s="154"/>
      <c r="Q40" s="154"/>
      <c r="R40" s="154"/>
      <c r="S40" s="154"/>
      <c r="T40" s="154"/>
      <c r="U40" s="154"/>
      <c r="V40" s="154"/>
      <c r="W40" s="154"/>
    </row>
    <row r="41" spans="1:23" ht="12" customHeight="1" x14ac:dyDescent="0.25">
      <c r="A41" s="142" t="s">
        <v>133</v>
      </c>
      <c r="B41" s="143" t="s">
        <v>133</v>
      </c>
      <c r="C41" s="144">
        <f ca="1">INDIRECT($A41 &amp; "!C37",TRUE)</f>
        <v>1.3934105898101914E-2</v>
      </c>
      <c r="D41" s="144">
        <f ca="1">INDIRECT($A41 &amp; "!D37",TRUE)</f>
        <v>1.8059239162038065E-2</v>
      </c>
      <c r="E41" s="144">
        <f ca="1">INDIRECT($A41 &amp; "!E37",TRUE)</f>
        <v>2.4523272610341065E-2</v>
      </c>
      <c r="F41" s="144">
        <f ca="1">INDIRECT($A41 &amp; "!F37",TRUE)</f>
        <v>3.0835913847413098E-2</v>
      </c>
      <c r="G41" s="144">
        <f ca="1">INDIRECT($A41 &amp; "!G37",TRUE)</f>
        <v>3.9129638623715483E-2</v>
      </c>
      <c r="H41" s="144">
        <f ca="1">INDIRECT($A41 &amp; "!H37",TRUE)</f>
        <v>4.6231761885733587E-2</v>
      </c>
      <c r="I41" s="144">
        <f ca="1">INDIRECT($A41 &amp; "!I37",TRUE)</f>
        <v>5.2001009326056259E-2</v>
      </c>
      <c r="J41" s="144">
        <f ca="1">INDIRECT($A41 &amp; "!J37",TRUE)</f>
        <v>3.9594455058543608E-2</v>
      </c>
      <c r="K41" s="144">
        <f ca="1">INDIRECT($A41 &amp; "!K37",TRUE)</f>
        <v>5.5739819552067263E-2</v>
      </c>
      <c r="L41" s="144">
        <f ca="1">INDIRECT($A41 &amp; "!L37",TRUE)</f>
        <v>5.9476014202226438E-2</v>
      </c>
      <c r="M41" s="144">
        <f ca="1">INDIRECT($A41 &amp; "!M37",TRUE)</f>
        <v>6.5376125086919298E-2</v>
      </c>
      <c r="N41" s="144">
        <f ca="1">INDIRECT($A41 &amp; "!N37",TRUE)</f>
        <v>6.7090298568629331E-2</v>
      </c>
      <c r="O41" s="144">
        <v>0.1</v>
      </c>
    </row>
    <row r="42" spans="1:23" ht="12" customHeight="1" x14ac:dyDescent="0.25">
      <c r="A42" s="145" t="s">
        <v>134</v>
      </c>
      <c r="B42" s="146" t="s">
        <v>0</v>
      </c>
      <c r="C42" s="147">
        <f t="shared" ref="C42:C75" ca="1" si="23">INDIRECT($A42 &amp; "!C37",TRUE)</f>
        <v>5.3130348348575012E-3</v>
      </c>
      <c r="D42" s="147">
        <f t="shared" ref="D42:D75" ca="1" si="24">INDIRECT($A42 &amp; "!D37",TRUE)</f>
        <v>6.0643768279588558E-3</v>
      </c>
      <c r="E42" s="147">
        <f t="shared" ref="E42:E75" ca="1" si="25">INDIRECT($A42 &amp; "!E37",TRUE)</f>
        <v>5.5849826857747491E-3</v>
      </c>
      <c r="F42" s="147">
        <f t="shared" ref="F42:F75" ca="1" si="26">INDIRECT($A42 &amp; "!F37",TRUE)</f>
        <v>5.8644538296875005E-3</v>
      </c>
      <c r="G42" s="147">
        <f t="shared" ref="G42:G75" ca="1" si="27">INDIRECT($A42 &amp; "!G37",TRUE)</f>
        <v>6.1911329861578249E-3</v>
      </c>
      <c r="H42" s="147">
        <f t="shared" ref="H42:H75" ca="1" si="28">INDIRECT($A42 &amp; "!H37",TRUE)</f>
        <v>2.1193558346259248E-2</v>
      </c>
      <c r="I42" s="147">
        <f t="shared" ref="I42:I75" ca="1" si="29">INDIRECT($A42 &amp; "!I37",TRUE)</f>
        <v>4.7054593625994817E-2</v>
      </c>
      <c r="J42" s="147">
        <f t="shared" ref="J42:J75" ca="1" si="30">INDIRECT($A42 &amp; "!J37",TRUE)</f>
        <v>4.6642360413432733E-2</v>
      </c>
      <c r="K42" s="147">
        <f t="shared" ref="K42:K75" ca="1" si="31">INDIRECT($A42 &amp; "!K37",TRUE)</f>
        <v>4.8029593048167174E-2</v>
      </c>
      <c r="L42" s="147">
        <f t="shared" ref="L42:L75" ca="1" si="32">INDIRECT($A42 &amp; "!L37",TRUE)</f>
        <v>4.9687241358526424E-2</v>
      </c>
      <c r="M42" s="147">
        <f t="shared" ref="M42:M75" ca="1" si="33">INDIRECT($A42 &amp; "!M37",TRUE)</f>
        <v>5.7055153157056802E-2</v>
      </c>
      <c r="N42" s="147">
        <f t="shared" ref="N42:N75" ca="1" si="34">INDIRECT($A42 &amp; "!N37",TRUE)</f>
        <v>3.823443745679151E-2</v>
      </c>
      <c r="O42" s="147">
        <v>0.1</v>
      </c>
    </row>
    <row r="43" spans="1:23" ht="12" customHeight="1" x14ac:dyDescent="0.25">
      <c r="A43" s="148" t="s">
        <v>135</v>
      </c>
      <c r="B43" s="149" t="s">
        <v>102</v>
      </c>
      <c r="C43" s="150">
        <f t="shared" ca="1" si="23"/>
        <v>8.7923916928210714E-3</v>
      </c>
      <c r="D43" s="150">
        <f t="shared" ca="1" si="24"/>
        <v>8.0023903617186028E-3</v>
      </c>
      <c r="E43" s="150">
        <f t="shared" ca="1" si="25"/>
        <v>9.738824376318754E-3</v>
      </c>
      <c r="F43" s="150">
        <f t="shared" ca="1" si="26"/>
        <v>8.7763078214177954E-3</v>
      </c>
      <c r="G43" s="150">
        <f t="shared" ca="1" si="27"/>
        <v>8.7067248853057045E-3</v>
      </c>
      <c r="H43" s="150">
        <f t="shared" ca="1" si="28"/>
        <v>1.0101725807018003E-2</v>
      </c>
      <c r="I43" s="150">
        <f t="shared" ca="1" si="29"/>
        <v>1.4249197735671605E-2</v>
      </c>
      <c r="J43" s="150">
        <f t="shared" ca="1" si="30"/>
        <v>8.2486767048448179E-3</v>
      </c>
      <c r="K43" s="150">
        <f t="shared" ca="1" si="31"/>
        <v>5.9931575607017045E-3</v>
      </c>
      <c r="L43" s="150">
        <f t="shared" ca="1" si="32"/>
        <v>6.0106055587366411E-2</v>
      </c>
      <c r="M43" s="150">
        <f t="shared" ca="1" si="33"/>
        <v>5.7748282640680465E-2</v>
      </c>
      <c r="N43" s="150">
        <f t="shared" ca="1" si="34"/>
        <v>6.5387515809730151E-2</v>
      </c>
      <c r="O43" s="150">
        <v>0.1</v>
      </c>
    </row>
    <row r="44" spans="1:23" ht="12" customHeight="1" x14ac:dyDescent="0.25">
      <c r="A44" s="148" t="s">
        <v>136</v>
      </c>
      <c r="B44" s="149" t="s">
        <v>90</v>
      </c>
      <c r="C44" s="150">
        <f t="shared" ca="1" si="23"/>
        <v>1.5730661597703956E-2</v>
      </c>
      <c r="D44" s="150">
        <f t="shared" ca="1" si="24"/>
        <v>9.4572031957188326E-3</v>
      </c>
      <c r="E44" s="150">
        <f t="shared" ca="1" si="25"/>
        <v>1.2041148249493192E-2</v>
      </c>
      <c r="F44" s="150">
        <f t="shared" ca="1" si="26"/>
        <v>1.4044903720648117E-2</v>
      </c>
      <c r="G44" s="150">
        <f t="shared" ca="1" si="27"/>
        <v>2.6564735660444358E-2</v>
      </c>
      <c r="H44" s="150">
        <f t="shared" ca="1" si="28"/>
        <v>4.1135857597700269E-2</v>
      </c>
      <c r="I44" s="150">
        <f t="shared" ca="1" si="29"/>
        <v>5.1235025651128002E-2</v>
      </c>
      <c r="J44" s="150">
        <f t="shared" ca="1" si="30"/>
        <v>1.1809866067480385E-2</v>
      </c>
      <c r="K44" s="150">
        <f t="shared" ca="1" si="31"/>
        <v>6.1479818634916937E-2</v>
      </c>
      <c r="L44" s="150">
        <f t="shared" ca="1" si="32"/>
        <v>6.3438743363770811E-2</v>
      </c>
      <c r="M44" s="150">
        <f t="shared" ca="1" si="33"/>
        <v>6.9007620461853658E-2</v>
      </c>
      <c r="N44" s="150">
        <f t="shared" ca="1" si="34"/>
        <v>6.4513999066404967E-2</v>
      </c>
      <c r="O44" s="150">
        <v>0.1</v>
      </c>
    </row>
    <row r="45" spans="1:23" ht="12" customHeight="1" x14ac:dyDescent="0.25">
      <c r="A45" s="148" t="s">
        <v>137</v>
      </c>
      <c r="B45" s="149" t="s">
        <v>103</v>
      </c>
      <c r="C45" s="150">
        <f t="shared" ca="1" si="23"/>
        <v>4.451022648578524E-3</v>
      </c>
      <c r="D45" s="150">
        <f t="shared" ca="1" si="24"/>
        <v>4.4323155228780109E-3</v>
      </c>
      <c r="E45" s="150">
        <f t="shared" ca="1" si="25"/>
        <v>5.2107210355678236E-3</v>
      </c>
      <c r="F45" s="150">
        <f t="shared" ca="1" si="26"/>
        <v>5.3463522632173389E-3</v>
      </c>
      <c r="G45" s="150">
        <f t="shared" ca="1" si="27"/>
        <v>5.4043574962138212E-3</v>
      </c>
      <c r="H45" s="150">
        <f t="shared" ca="1" si="28"/>
        <v>6.9297445370969475E-3</v>
      </c>
      <c r="I45" s="150">
        <f t="shared" ca="1" si="29"/>
        <v>1.1496442053173662E-2</v>
      </c>
      <c r="J45" s="150">
        <f t="shared" ca="1" si="30"/>
        <v>3.6086952171289086E-2</v>
      </c>
      <c r="K45" s="150">
        <f t="shared" ca="1" si="31"/>
        <v>6.4065675818364462E-2</v>
      </c>
      <c r="L45" s="150">
        <f t="shared" ca="1" si="32"/>
        <v>6.5787457835999916E-2</v>
      </c>
      <c r="M45" s="150">
        <f t="shared" ca="1" si="33"/>
        <v>6.675415330438017E-2</v>
      </c>
      <c r="N45" s="150">
        <f t="shared" ca="1" si="34"/>
        <v>6.6658538428449654E-2</v>
      </c>
      <c r="O45" s="150">
        <v>0.1</v>
      </c>
    </row>
    <row r="46" spans="1:23" ht="12" customHeight="1" x14ac:dyDescent="0.25">
      <c r="A46" s="148" t="s">
        <v>138</v>
      </c>
      <c r="B46" s="149" t="s">
        <v>94</v>
      </c>
      <c r="C46" s="150">
        <f t="shared" ca="1" si="23"/>
        <v>2.2156443275725513E-2</v>
      </c>
      <c r="D46" s="150">
        <f t="shared" ca="1" si="24"/>
        <v>4.033728029988453E-2</v>
      </c>
      <c r="E46" s="150">
        <f t="shared" ca="1" si="25"/>
        <v>6.7792339147683026E-2</v>
      </c>
      <c r="F46" s="150">
        <f t="shared" ca="1" si="26"/>
        <v>7.5280021234733124E-2</v>
      </c>
      <c r="G46" s="150">
        <f t="shared" ca="1" si="27"/>
        <v>6.4355741759758264E-2</v>
      </c>
      <c r="H46" s="150">
        <f t="shared" ca="1" si="28"/>
        <v>5.9407976197072769E-2</v>
      </c>
      <c r="I46" s="150">
        <f t="shared" ca="1" si="29"/>
        <v>6.4464988204805035E-2</v>
      </c>
      <c r="J46" s="150">
        <f t="shared" ca="1" si="30"/>
        <v>6.5822961872635866E-2</v>
      </c>
      <c r="K46" s="150">
        <f t="shared" ca="1" si="31"/>
        <v>7.493166266515465E-2</v>
      </c>
      <c r="L46" s="150">
        <f t="shared" ca="1" si="32"/>
        <v>6.9434608858227734E-2</v>
      </c>
      <c r="M46" s="150">
        <f t="shared" ca="1" si="33"/>
        <v>7.2619204636347634E-2</v>
      </c>
      <c r="N46" s="150">
        <f t="shared" ca="1" si="34"/>
        <v>6.8297464254638007E-2</v>
      </c>
      <c r="O46" s="150">
        <v>0.1</v>
      </c>
    </row>
    <row r="47" spans="1:23" ht="12" customHeight="1" x14ac:dyDescent="0.25">
      <c r="A47" s="148" t="s">
        <v>139</v>
      </c>
      <c r="B47" s="149" t="s">
        <v>95</v>
      </c>
      <c r="C47" s="150">
        <f t="shared" ca="1" si="23"/>
        <v>1.8135602679670848E-3</v>
      </c>
      <c r="D47" s="150">
        <f t="shared" ca="1" si="24"/>
        <v>2.1265847666171096E-3</v>
      </c>
      <c r="E47" s="150">
        <f t="shared" ca="1" si="25"/>
        <v>1.6664934910148768E-3</v>
      </c>
      <c r="F47" s="150">
        <f t="shared" ca="1" si="26"/>
        <v>1.5251669859710473E-3</v>
      </c>
      <c r="G47" s="150">
        <f t="shared" ca="1" si="27"/>
        <v>1.6726419235008553E-3</v>
      </c>
      <c r="H47" s="150">
        <f t="shared" ca="1" si="28"/>
        <v>3.9781592442228392E-3</v>
      </c>
      <c r="I47" s="150">
        <f t="shared" ca="1" si="29"/>
        <v>3.9427596448759388E-3</v>
      </c>
      <c r="J47" s="150">
        <f t="shared" ca="1" si="30"/>
        <v>4.0656891423627778E-3</v>
      </c>
      <c r="K47" s="150">
        <f t="shared" ca="1" si="31"/>
        <v>4.1413214987117723E-3</v>
      </c>
      <c r="L47" s="150">
        <f t="shared" ca="1" si="32"/>
        <v>4.1426649900094085E-3</v>
      </c>
      <c r="M47" s="150">
        <f t="shared" ca="1" si="33"/>
        <v>3.8586068248456298E-3</v>
      </c>
      <c r="N47" s="150">
        <f t="shared" ca="1" si="34"/>
        <v>3.8728666329969959E-3</v>
      </c>
      <c r="O47" s="150">
        <v>0.1</v>
      </c>
    </row>
    <row r="48" spans="1:23" ht="12" customHeight="1" x14ac:dyDescent="0.25">
      <c r="A48" s="148" t="s">
        <v>140</v>
      </c>
      <c r="B48" s="149" t="s">
        <v>118</v>
      </c>
      <c r="C48" s="150">
        <f t="shared" ca="1" si="23"/>
        <v>4.0884340829297581E-4</v>
      </c>
      <c r="D48" s="150">
        <f t="shared" ca="1" si="24"/>
        <v>7.0848811240389268E-4</v>
      </c>
      <c r="E48" s="150">
        <f t="shared" ca="1" si="25"/>
        <v>9.9324767378653638E-4</v>
      </c>
      <c r="F48" s="150">
        <f t="shared" ca="1" si="26"/>
        <v>4.9508476174941699E-3</v>
      </c>
      <c r="G48" s="150">
        <f t="shared" ca="1" si="27"/>
        <v>1.2897369272779825E-2</v>
      </c>
      <c r="H48" s="150">
        <f t="shared" ca="1" si="28"/>
        <v>1.9500883716587297E-2</v>
      </c>
      <c r="I48" s="150">
        <f t="shared" ca="1" si="29"/>
        <v>2.4438829322650221E-2</v>
      </c>
      <c r="J48" s="150">
        <f t="shared" ca="1" si="30"/>
        <v>5.3720820871723612E-2</v>
      </c>
      <c r="K48" s="150">
        <f t="shared" ca="1" si="31"/>
        <v>4.8271861457031336E-2</v>
      </c>
      <c r="L48" s="150">
        <f t="shared" ca="1" si="32"/>
        <v>5.650880317289593E-2</v>
      </c>
      <c r="M48" s="150">
        <f t="shared" ca="1" si="33"/>
        <v>5.7686063105493825E-2</v>
      </c>
      <c r="N48" s="150">
        <f t="shared" ca="1" si="34"/>
        <v>6.4823284122465033E-2</v>
      </c>
      <c r="O48" s="150">
        <v>0.1</v>
      </c>
    </row>
    <row r="49" spans="1:15" ht="12" customHeight="1" x14ac:dyDescent="0.25">
      <c r="A49" s="148" t="s">
        <v>141</v>
      </c>
      <c r="B49" s="149" t="s">
        <v>113</v>
      </c>
      <c r="C49" s="150">
        <f t="shared" ca="1" si="23"/>
        <v>7.8386634959353959E-4</v>
      </c>
      <c r="D49" s="150">
        <f t="shared" ca="1" si="24"/>
        <v>5.3475597757707987E-4</v>
      </c>
      <c r="E49" s="150">
        <f t="shared" ca="1" si="25"/>
        <v>7.2864028806612705E-3</v>
      </c>
      <c r="F49" s="150">
        <f t="shared" ca="1" si="26"/>
        <v>1.2619856837115096E-2</v>
      </c>
      <c r="G49" s="150">
        <f t="shared" ca="1" si="27"/>
        <v>1.0545145374527743E-2</v>
      </c>
      <c r="H49" s="150">
        <f t="shared" ca="1" si="28"/>
        <v>1.0950157306761127E-2</v>
      </c>
      <c r="I49" s="150">
        <f t="shared" ca="1" si="29"/>
        <v>1.9107303421265414E-2</v>
      </c>
      <c r="J49" s="150">
        <f t="shared" ca="1" si="30"/>
        <v>5.9131540863457876E-3</v>
      </c>
      <c r="K49" s="150">
        <f t="shared" ca="1" si="31"/>
        <v>8.9359646425750949E-3</v>
      </c>
      <c r="L49" s="150">
        <f t="shared" ca="1" si="32"/>
        <v>9.6251541787807041E-3</v>
      </c>
      <c r="M49" s="150">
        <f t="shared" ca="1" si="33"/>
        <v>1.3002483588684846E-2</v>
      </c>
      <c r="N49" s="150">
        <f t="shared" ca="1" si="34"/>
        <v>1.4291489339488803E-2</v>
      </c>
      <c r="O49" s="150">
        <v>0.1</v>
      </c>
    </row>
    <row r="50" spans="1:15" ht="12" customHeight="1" x14ac:dyDescent="0.25">
      <c r="A50" s="148" t="s">
        <v>142</v>
      </c>
      <c r="B50" s="149" t="s">
        <v>97</v>
      </c>
      <c r="C50" s="150">
        <f t="shared" ca="1" si="23"/>
        <v>1.0332833074027518E-2</v>
      </c>
      <c r="D50" s="150">
        <f t="shared" ca="1" si="24"/>
        <v>1.2642019670241984E-2</v>
      </c>
      <c r="E50" s="150">
        <f t="shared" ca="1" si="25"/>
        <v>8.3492889312474245E-3</v>
      </c>
      <c r="F50" s="150">
        <f t="shared" ca="1" si="26"/>
        <v>1.3709277475619929E-2</v>
      </c>
      <c r="G50" s="150">
        <f t="shared" ca="1" si="27"/>
        <v>2.1590983550252643E-2</v>
      </c>
      <c r="H50" s="150">
        <f t="shared" ca="1" si="28"/>
        <v>3.7007264277669129E-2</v>
      </c>
      <c r="I50" s="150">
        <f t="shared" ca="1" si="29"/>
        <v>5.0073758706617184E-2</v>
      </c>
      <c r="J50" s="150">
        <f t="shared" ca="1" si="30"/>
        <v>6.5180178445498043E-3</v>
      </c>
      <c r="K50" s="150">
        <f t="shared" ca="1" si="31"/>
        <v>7.4684011751079684E-3</v>
      </c>
      <c r="L50" s="150">
        <f t="shared" ca="1" si="32"/>
        <v>8.3634204374585571E-3</v>
      </c>
      <c r="M50" s="150">
        <f t="shared" ca="1" si="33"/>
        <v>7.9557329511361335E-3</v>
      </c>
      <c r="N50" s="150">
        <f t="shared" ca="1" si="34"/>
        <v>1.7469287966264738E-2</v>
      </c>
      <c r="O50" s="150">
        <v>0.1</v>
      </c>
    </row>
    <row r="51" spans="1:15" ht="12" customHeight="1" x14ac:dyDescent="0.25">
      <c r="A51" s="148" t="s">
        <v>143</v>
      </c>
      <c r="B51" s="149" t="s">
        <v>105</v>
      </c>
      <c r="C51" s="150">
        <f t="shared" ca="1" si="23"/>
        <v>1.4778693601690084E-2</v>
      </c>
      <c r="D51" s="150">
        <f t="shared" ca="1" si="24"/>
        <v>2.059931747702853E-2</v>
      </c>
      <c r="E51" s="150">
        <f t="shared" ca="1" si="25"/>
        <v>2.3323318463640559E-2</v>
      </c>
      <c r="F51" s="150">
        <f t="shared" ca="1" si="26"/>
        <v>3.9711940349461343E-2</v>
      </c>
      <c r="G51" s="150">
        <f t="shared" ca="1" si="27"/>
        <v>6.1689832161460956E-2</v>
      </c>
      <c r="H51" s="150">
        <f t="shared" ca="1" si="28"/>
        <v>6.5727661103910609E-2</v>
      </c>
      <c r="I51" s="150">
        <f t="shared" ca="1" si="29"/>
        <v>6.5014883403302567E-2</v>
      </c>
      <c r="J51" s="150">
        <f t="shared" ca="1" si="30"/>
        <v>9.5217197857373655E-3</v>
      </c>
      <c r="K51" s="150">
        <f t="shared" ca="1" si="31"/>
        <v>7.5448089768836935E-2</v>
      </c>
      <c r="L51" s="150">
        <f t="shared" ca="1" si="32"/>
        <v>7.725491813155648E-2</v>
      </c>
      <c r="M51" s="150">
        <f t="shared" ca="1" si="33"/>
        <v>8.3785749416011288E-2</v>
      </c>
      <c r="N51" s="150">
        <f t="shared" ca="1" si="34"/>
        <v>8.5180116899160108E-2</v>
      </c>
      <c r="O51" s="150">
        <v>0.1</v>
      </c>
    </row>
    <row r="52" spans="1:15" ht="12" customHeight="1" x14ac:dyDescent="0.25">
      <c r="A52" s="148" t="s">
        <v>144</v>
      </c>
      <c r="B52" s="149" t="s">
        <v>87</v>
      </c>
      <c r="C52" s="150">
        <f t="shared" ca="1" si="23"/>
        <v>9.9617123457118525E-3</v>
      </c>
      <c r="D52" s="150">
        <f t="shared" ca="1" si="24"/>
        <v>1.0258877681947266E-2</v>
      </c>
      <c r="E52" s="150">
        <f t="shared" ca="1" si="25"/>
        <v>1.0057737627149394E-2</v>
      </c>
      <c r="F52" s="150">
        <f t="shared" ca="1" si="26"/>
        <v>1.1320600533066289E-2</v>
      </c>
      <c r="G52" s="150">
        <f t="shared" ca="1" si="27"/>
        <v>1.1766973755853779E-2</v>
      </c>
      <c r="H52" s="150">
        <f t="shared" ca="1" si="28"/>
        <v>1.2900073225848992E-2</v>
      </c>
      <c r="I52" s="150">
        <f t="shared" ca="1" si="29"/>
        <v>1.1061605329610551E-2</v>
      </c>
      <c r="J52" s="150">
        <f t="shared" ca="1" si="30"/>
        <v>1.0241390598466123E-2</v>
      </c>
      <c r="K52" s="150">
        <f t="shared" ca="1" si="31"/>
        <v>1.0436398590025169E-2</v>
      </c>
      <c r="L52" s="150">
        <f t="shared" ca="1" si="32"/>
        <v>4.289904810479981E-2</v>
      </c>
      <c r="M52" s="150">
        <f t="shared" ca="1" si="33"/>
        <v>4.1426408021532336E-2</v>
      </c>
      <c r="N52" s="150">
        <f t="shared" ca="1" si="34"/>
        <v>3.5429649053680769E-2</v>
      </c>
      <c r="O52" s="150">
        <v>0.1</v>
      </c>
    </row>
    <row r="53" spans="1:15" ht="12" customHeight="1" x14ac:dyDescent="0.25">
      <c r="A53" s="148" t="s">
        <v>145</v>
      </c>
      <c r="B53" s="149" t="s">
        <v>81</v>
      </c>
      <c r="C53" s="150">
        <f t="shared" ca="1" si="23"/>
        <v>1.2131596263840276E-2</v>
      </c>
      <c r="D53" s="150">
        <f t="shared" ca="1" si="24"/>
        <v>1.0482235392086198E-2</v>
      </c>
      <c r="E53" s="150">
        <f t="shared" ca="1" si="25"/>
        <v>9.9482905886895401E-3</v>
      </c>
      <c r="F53" s="150">
        <f t="shared" ca="1" si="26"/>
        <v>9.5995063844407647E-3</v>
      </c>
      <c r="G53" s="150">
        <f t="shared" ca="1" si="27"/>
        <v>2.5778736519320618E-2</v>
      </c>
      <c r="H53" s="150">
        <f t="shared" ca="1" si="28"/>
        <v>3.931408047701223E-2</v>
      </c>
      <c r="I53" s="150">
        <f t="shared" ca="1" si="29"/>
        <v>4.8439408333713088E-2</v>
      </c>
      <c r="J53" s="150">
        <f t="shared" ca="1" si="30"/>
        <v>4.9782259704084876E-2</v>
      </c>
      <c r="K53" s="150">
        <f t="shared" ca="1" si="31"/>
        <v>6.0373003164663742E-2</v>
      </c>
      <c r="L53" s="150">
        <f t="shared" ca="1" si="32"/>
        <v>5.3919370931740346E-2</v>
      </c>
      <c r="M53" s="150">
        <f t="shared" ca="1" si="33"/>
        <v>4.9918777052077666E-2</v>
      </c>
      <c r="N53" s="150">
        <f t="shared" ca="1" si="34"/>
        <v>6.4157636321298755E-2</v>
      </c>
      <c r="O53" s="150">
        <v>0.1</v>
      </c>
    </row>
    <row r="54" spans="1:15" ht="12" customHeight="1" x14ac:dyDescent="0.25">
      <c r="A54" s="148" t="s">
        <v>146</v>
      </c>
      <c r="B54" s="149" t="s">
        <v>117</v>
      </c>
      <c r="C54" s="150">
        <f t="shared" ca="1" si="23"/>
        <v>0</v>
      </c>
      <c r="D54" s="150">
        <f t="shared" ca="1" si="24"/>
        <v>0</v>
      </c>
      <c r="E54" s="150">
        <f t="shared" ca="1" si="25"/>
        <v>0</v>
      </c>
      <c r="F54" s="150">
        <f t="shared" ca="1" si="26"/>
        <v>0</v>
      </c>
      <c r="G54" s="150">
        <f t="shared" ca="1" si="27"/>
        <v>1.9207683073229294E-2</v>
      </c>
      <c r="H54" s="150">
        <f t="shared" ca="1" si="28"/>
        <v>2.0355328306527299E-2</v>
      </c>
      <c r="I54" s="150">
        <f t="shared" ca="1" si="29"/>
        <v>1.993913649908071E-2</v>
      </c>
      <c r="J54" s="150">
        <f t="shared" ca="1" si="30"/>
        <v>0</v>
      </c>
      <c r="K54" s="150">
        <f t="shared" ca="1" si="31"/>
        <v>0</v>
      </c>
      <c r="L54" s="150">
        <f t="shared" ca="1" si="32"/>
        <v>1.123311021512294E-2</v>
      </c>
      <c r="M54" s="150">
        <f t="shared" ca="1" si="33"/>
        <v>2.6522968039767471E-2</v>
      </c>
      <c r="N54" s="150">
        <f t="shared" ca="1" si="34"/>
        <v>2.4970289471822279E-2</v>
      </c>
      <c r="O54" s="150">
        <v>0.1</v>
      </c>
    </row>
    <row r="55" spans="1:15" ht="12" customHeight="1" x14ac:dyDescent="0.25">
      <c r="A55" s="148" t="s">
        <v>147</v>
      </c>
      <c r="B55" s="149" t="s">
        <v>92</v>
      </c>
      <c r="C55" s="150">
        <f t="shared" ca="1" si="23"/>
        <v>2.1389087846820521E-2</v>
      </c>
      <c r="D55" s="150">
        <f t="shared" ca="1" si="24"/>
        <v>2.3892848949454381E-2</v>
      </c>
      <c r="E55" s="150">
        <f t="shared" ca="1" si="25"/>
        <v>2.1653064598049367E-2</v>
      </c>
      <c r="F55" s="150">
        <f t="shared" ca="1" si="26"/>
        <v>1.6659242543946198E-2</v>
      </c>
      <c r="G55" s="150">
        <f t="shared" ca="1" si="27"/>
        <v>1.6878799437331945E-2</v>
      </c>
      <c r="H55" s="150">
        <f t="shared" ca="1" si="28"/>
        <v>1.888099175402581E-2</v>
      </c>
      <c r="I55" s="150">
        <f t="shared" ca="1" si="29"/>
        <v>3.977517341280852E-2</v>
      </c>
      <c r="J55" s="150">
        <f t="shared" ca="1" si="30"/>
        <v>4.0900528774458142E-2</v>
      </c>
      <c r="K55" s="150">
        <f t="shared" ca="1" si="31"/>
        <v>3.9949210650362076E-2</v>
      </c>
      <c r="L55" s="150">
        <f t="shared" ca="1" si="32"/>
        <v>4.0297791967886999E-2</v>
      </c>
      <c r="M55" s="150">
        <f t="shared" ca="1" si="33"/>
        <v>4.0756757971314533E-2</v>
      </c>
      <c r="N55" s="150">
        <f t="shared" ca="1" si="34"/>
        <v>3.92494636828154E-2</v>
      </c>
      <c r="O55" s="150">
        <v>0.1</v>
      </c>
    </row>
    <row r="56" spans="1:15" ht="12" customHeight="1" x14ac:dyDescent="0.25">
      <c r="A56" s="148" t="s">
        <v>148</v>
      </c>
      <c r="B56" s="149" t="s">
        <v>93</v>
      </c>
      <c r="C56" s="150">
        <f t="shared" ca="1" si="23"/>
        <v>4.1146596643796491E-3</v>
      </c>
      <c r="D56" s="150">
        <f t="shared" ca="1" si="24"/>
        <v>6.2166693171192113E-3</v>
      </c>
      <c r="E56" s="150">
        <f t="shared" ca="1" si="25"/>
        <v>1.8733395133162332E-2</v>
      </c>
      <c r="F56" s="150">
        <f t="shared" ca="1" si="26"/>
        <v>3.7970400772194358E-2</v>
      </c>
      <c r="G56" s="150">
        <f t="shared" ca="1" si="27"/>
        <v>4.2928201891272597E-2</v>
      </c>
      <c r="H56" s="150">
        <f t="shared" ca="1" si="28"/>
        <v>4.4516230640570462E-2</v>
      </c>
      <c r="I56" s="150">
        <f t="shared" ca="1" si="29"/>
        <v>3.7680044895940783E-2</v>
      </c>
      <c r="J56" s="150">
        <f t="shared" ca="1" si="30"/>
        <v>3.8004935337719772E-2</v>
      </c>
      <c r="K56" s="150">
        <f t="shared" ca="1" si="31"/>
        <v>4.9454820231658446E-2</v>
      </c>
      <c r="L56" s="150">
        <f t="shared" ca="1" si="32"/>
        <v>4.8086089581707681E-2</v>
      </c>
      <c r="M56" s="150">
        <f t="shared" ca="1" si="33"/>
        <v>4.3337224506932309E-2</v>
      </c>
      <c r="N56" s="150">
        <f t="shared" ca="1" si="34"/>
        <v>4.5643978387124612E-2</v>
      </c>
      <c r="O56" s="150">
        <v>0.1</v>
      </c>
    </row>
    <row r="57" spans="1:15" ht="12" customHeight="1" x14ac:dyDescent="0.25">
      <c r="A57" s="148" t="s">
        <v>149</v>
      </c>
      <c r="B57" s="149" t="s">
        <v>89</v>
      </c>
      <c r="C57" s="150">
        <f t="shared" ca="1" si="23"/>
        <v>1.2631940952149807E-3</v>
      </c>
      <c r="D57" s="150">
        <f t="shared" ca="1" si="24"/>
        <v>1.4530575428880236E-3</v>
      </c>
      <c r="E57" s="150">
        <f t="shared" ca="1" si="25"/>
        <v>1.7356522443854796E-3</v>
      </c>
      <c r="F57" s="150">
        <f t="shared" ca="1" si="26"/>
        <v>2.1849267955339431E-2</v>
      </c>
      <c r="G57" s="150">
        <f t="shared" ca="1" si="27"/>
        <v>2.1565081575761362E-2</v>
      </c>
      <c r="H57" s="150">
        <f t="shared" ca="1" si="28"/>
        <v>2.2171399322501381E-2</v>
      </c>
      <c r="I57" s="150">
        <f t="shared" ca="1" si="29"/>
        <v>2.078229687170079E-2</v>
      </c>
      <c r="J57" s="150">
        <f t="shared" ca="1" si="30"/>
        <v>2.3352109562962135E-2</v>
      </c>
      <c r="K57" s="150">
        <f t="shared" ca="1" si="31"/>
        <v>2.7959267268786725E-2</v>
      </c>
      <c r="L57" s="150">
        <f t="shared" ca="1" si="32"/>
        <v>3.9848893991895291E-2</v>
      </c>
      <c r="M57" s="150">
        <f t="shared" ca="1" si="33"/>
        <v>5.4025669210587032E-2</v>
      </c>
      <c r="N57" s="150">
        <f t="shared" ca="1" si="34"/>
        <v>6.4872262752484255E-2</v>
      </c>
      <c r="O57" s="150">
        <v>0.1</v>
      </c>
    </row>
    <row r="58" spans="1:15" ht="12" customHeight="1" x14ac:dyDescent="0.25">
      <c r="A58" s="148" t="s">
        <v>150</v>
      </c>
      <c r="B58" s="149" t="s">
        <v>120</v>
      </c>
      <c r="C58" s="150">
        <f t="shared" ca="1" si="23"/>
        <v>9.2015811053782863E-3</v>
      </c>
      <c r="D58" s="150">
        <f t="shared" ca="1" si="24"/>
        <v>9.1704924181388887E-3</v>
      </c>
      <c r="E58" s="150">
        <f t="shared" ca="1" si="25"/>
        <v>1.1267605440386142E-2</v>
      </c>
      <c r="F58" s="150">
        <f t="shared" ca="1" si="26"/>
        <v>1.5427497533106117E-2</v>
      </c>
      <c r="G58" s="150">
        <f t="shared" ca="1" si="27"/>
        <v>5.0682103436773998E-2</v>
      </c>
      <c r="H58" s="150">
        <f t="shared" ca="1" si="28"/>
        <v>5.7349531303407308E-2</v>
      </c>
      <c r="I58" s="150">
        <f t="shared" ca="1" si="29"/>
        <v>6.0249697394549585E-2</v>
      </c>
      <c r="J58" s="150">
        <f t="shared" ca="1" si="30"/>
        <v>6.0396606777158898E-2</v>
      </c>
      <c r="K58" s="150">
        <f t="shared" ca="1" si="31"/>
        <v>5.8747687064388994E-2</v>
      </c>
      <c r="L58" s="150">
        <f t="shared" ca="1" si="32"/>
        <v>6.1922602368910749E-2</v>
      </c>
      <c r="M58" s="150">
        <f t="shared" ca="1" si="33"/>
        <v>6.8715251551223516E-2</v>
      </c>
      <c r="N58" s="150">
        <f t="shared" ca="1" si="34"/>
        <v>6.2239326693215295E-2</v>
      </c>
      <c r="O58" s="150">
        <v>0.1</v>
      </c>
    </row>
    <row r="59" spans="1:15" ht="12" customHeight="1" x14ac:dyDescent="0.25">
      <c r="A59" s="148" t="s">
        <v>151</v>
      </c>
      <c r="B59" s="149" t="s">
        <v>107</v>
      </c>
      <c r="C59" s="150">
        <f t="shared" ca="1" si="23"/>
        <v>0</v>
      </c>
      <c r="D59" s="150">
        <f t="shared" ca="1" si="24"/>
        <v>0</v>
      </c>
      <c r="E59" s="150">
        <f t="shared" ca="1" si="25"/>
        <v>0</v>
      </c>
      <c r="F59" s="150">
        <f t="shared" ca="1" si="26"/>
        <v>0</v>
      </c>
      <c r="G59" s="150">
        <f t="shared" ca="1" si="27"/>
        <v>0</v>
      </c>
      <c r="H59" s="150">
        <f t="shared" ca="1" si="28"/>
        <v>0</v>
      </c>
      <c r="I59" s="150">
        <f t="shared" ca="1" si="29"/>
        <v>0</v>
      </c>
      <c r="J59" s="150">
        <f t="shared" ca="1" si="30"/>
        <v>1.9957300405662921E-2</v>
      </c>
      <c r="K59" s="150">
        <f t="shared" ca="1" si="31"/>
        <v>3.1649166184743234E-2</v>
      </c>
      <c r="L59" s="150">
        <f t="shared" ca="1" si="32"/>
        <v>3.3865225726829928E-2</v>
      </c>
      <c r="M59" s="150">
        <f t="shared" ca="1" si="33"/>
        <v>4.6287996655610397E-2</v>
      </c>
      <c r="N59" s="150">
        <f t="shared" ca="1" si="34"/>
        <v>4.6713841986862625E-2</v>
      </c>
      <c r="O59" s="150">
        <v>0.1</v>
      </c>
    </row>
    <row r="60" spans="1:15" ht="12" customHeight="1" x14ac:dyDescent="0.25">
      <c r="A60" s="148" t="s">
        <v>152</v>
      </c>
      <c r="B60" s="149" t="s">
        <v>83</v>
      </c>
      <c r="C60" s="150">
        <f t="shared" ca="1" si="23"/>
        <v>4.9482822219360243E-3</v>
      </c>
      <c r="D60" s="150">
        <f t="shared" ca="1" si="24"/>
        <v>4.7287114794390649E-3</v>
      </c>
      <c r="E60" s="150">
        <f t="shared" ca="1" si="25"/>
        <v>8.0470982904398899E-3</v>
      </c>
      <c r="F60" s="150">
        <f t="shared" ca="1" si="26"/>
        <v>3.1377864276211531E-2</v>
      </c>
      <c r="G60" s="150">
        <f t="shared" ca="1" si="27"/>
        <v>2.9359555267551875E-2</v>
      </c>
      <c r="H60" s="150">
        <f t="shared" ca="1" si="28"/>
        <v>3.8366537910495692E-2</v>
      </c>
      <c r="I60" s="150">
        <f t="shared" ca="1" si="29"/>
        <v>2.5909717975731369E-2</v>
      </c>
      <c r="J60" s="150">
        <f t="shared" ca="1" si="30"/>
        <v>4.8037336283931815E-2</v>
      </c>
      <c r="K60" s="150">
        <f t="shared" ca="1" si="31"/>
        <v>4.9348323646587776E-2</v>
      </c>
      <c r="L60" s="150">
        <f t="shared" ca="1" si="32"/>
        <v>5.0678756179052771E-2</v>
      </c>
      <c r="M60" s="150">
        <f t="shared" ca="1" si="33"/>
        <v>6.2390621146669184E-2</v>
      </c>
      <c r="N60" s="150">
        <f t="shared" ca="1" si="34"/>
        <v>5.2704868741561009E-2</v>
      </c>
      <c r="O60" s="150">
        <v>0.1</v>
      </c>
    </row>
    <row r="61" spans="1:15" ht="12" customHeight="1" x14ac:dyDescent="0.25">
      <c r="A61" s="148" t="s">
        <v>153</v>
      </c>
      <c r="B61" s="149" t="s">
        <v>99</v>
      </c>
      <c r="C61" s="150">
        <f t="shared" ca="1" si="23"/>
        <v>4.5492865253254723E-2</v>
      </c>
      <c r="D61" s="150">
        <f t="shared" ca="1" si="24"/>
        <v>4.828923055593666E-2</v>
      </c>
      <c r="E61" s="150">
        <f t="shared" ca="1" si="25"/>
        <v>7.5653064080425714E-2</v>
      </c>
      <c r="F61" s="150">
        <f t="shared" ca="1" si="26"/>
        <v>8.1999050074839999E-2</v>
      </c>
      <c r="G61" s="150">
        <f t="shared" ca="1" si="27"/>
        <v>9.5632102655533929E-2</v>
      </c>
      <c r="H61" s="150">
        <f t="shared" ca="1" si="28"/>
        <v>0.11121269350726111</v>
      </c>
      <c r="I61" s="150">
        <f t="shared" ca="1" si="29"/>
        <v>0.10861110087819341</v>
      </c>
      <c r="J61" s="150">
        <f t="shared" ca="1" si="30"/>
        <v>9.9366980404579738E-2</v>
      </c>
      <c r="K61" s="150">
        <f t="shared" ca="1" si="31"/>
        <v>9.8803373461606864E-2</v>
      </c>
      <c r="L61" s="150">
        <f t="shared" ca="1" si="32"/>
        <v>9.4998060656015598E-2</v>
      </c>
      <c r="M61" s="150">
        <f t="shared" ca="1" si="33"/>
        <v>0.1085056928621425</v>
      </c>
      <c r="N61" s="150">
        <f t="shared" ca="1" si="34"/>
        <v>0.11403769760356927</v>
      </c>
      <c r="O61" s="150">
        <v>0.1</v>
      </c>
    </row>
    <row r="62" spans="1:15" ht="12" customHeight="1" x14ac:dyDescent="0.25">
      <c r="A62" s="148" t="s">
        <v>154</v>
      </c>
      <c r="B62" s="149" t="s">
        <v>91</v>
      </c>
      <c r="C62" s="150">
        <f t="shared" ca="1" si="23"/>
        <v>1.4443331901140329E-2</v>
      </c>
      <c r="D62" s="150">
        <f t="shared" ca="1" si="24"/>
        <v>1.6240358873966465E-2</v>
      </c>
      <c r="E62" s="150">
        <f t="shared" ca="1" si="25"/>
        <v>1.7171360183269809E-2</v>
      </c>
      <c r="F62" s="150">
        <f t="shared" ca="1" si="26"/>
        <v>1.6504334190526576E-2</v>
      </c>
      <c r="G62" s="150">
        <f t="shared" ca="1" si="27"/>
        <v>4.0446065195145993E-2</v>
      </c>
      <c r="H62" s="150">
        <f t="shared" ca="1" si="28"/>
        <v>5.3361494445266305E-2</v>
      </c>
      <c r="I62" s="150">
        <f t="shared" ca="1" si="29"/>
        <v>6.5713666356154568E-2</v>
      </c>
      <c r="J62" s="150">
        <f t="shared" ca="1" si="30"/>
        <v>6.8462882678300752E-2</v>
      </c>
      <c r="K62" s="150">
        <f t="shared" ca="1" si="31"/>
        <v>6.4622614829640143E-2</v>
      </c>
      <c r="L62" s="150">
        <f t="shared" ca="1" si="32"/>
        <v>6.5898168187364645E-2</v>
      </c>
      <c r="M62" s="150">
        <f t="shared" ca="1" si="33"/>
        <v>6.2466727532691856E-2</v>
      </c>
      <c r="N62" s="150">
        <f t="shared" ca="1" si="34"/>
        <v>6.4420177321926661E-2</v>
      </c>
      <c r="O62" s="150">
        <v>0.1</v>
      </c>
    </row>
    <row r="63" spans="1:15" ht="12" customHeight="1" x14ac:dyDescent="0.25">
      <c r="A63" s="148" t="s">
        <v>155</v>
      </c>
      <c r="B63" s="149" t="s">
        <v>101</v>
      </c>
      <c r="C63" s="150">
        <f t="shared" ca="1" si="23"/>
        <v>4.2457177654268456E-3</v>
      </c>
      <c r="D63" s="150">
        <f t="shared" ca="1" si="24"/>
        <v>4.5137431401821877E-3</v>
      </c>
      <c r="E63" s="150">
        <f t="shared" ca="1" si="25"/>
        <v>1.6319874414611493E-2</v>
      </c>
      <c r="F63" s="150">
        <f t="shared" ca="1" si="26"/>
        <v>2.4673572679801754E-2</v>
      </c>
      <c r="G63" s="150">
        <f t="shared" ca="1" si="27"/>
        <v>2.5843215366725552E-2</v>
      </c>
      <c r="H63" s="150">
        <f t="shared" ca="1" si="28"/>
        <v>3.9450287985169114E-2</v>
      </c>
      <c r="I63" s="150">
        <f t="shared" ca="1" si="29"/>
        <v>5.6137803244276925E-2</v>
      </c>
      <c r="J63" s="150">
        <f t="shared" ca="1" si="30"/>
        <v>6.9481906940309359E-3</v>
      </c>
      <c r="K63" s="150">
        <f t="shared" ca="1" si="31"/>
        <v>8.0672749053514615E-3</v>
      </c>
      <c r="L63" s="150">
        <f t="shared" ca="1" si="32"/>
        <v>9.2464057377174367E-3</v>
      </c>
      <c r="M63" s="150">
        <f t="shared" ca="1" si="33"/>
        <v>3.661367009879888E-2</v>
      </c>
      <c r="N63" s="150">
        <f t="shared" ca="1" si="34"/>
        <v>7.3821151153762768E-2</v>
      </c>
      <c r="O63" s="150">
        <v>0.1</v>
      </c>
    </row>
    <row r="64" spans="1:15" ht="12" customHeight="1" x14ac:dyDescent="0.25">
      <c r="A64" s="148" t="s">
        <v>156</v>
      </c>
      <c r="B64" s="149" t="s">
        <v>96</v>
      </c>
      <c r="C64" s="150">
        <f t="shared" ca="1" si="23"/>
        <v>1.6034215130363776E-2</v>
      </c>
      <c r="D64" s="150">
        <f t="shared" ca="1" si="24"/>
        <v>1.6475840267233439E-2</v>
      </c>
      <c r="E64" s="150">
        <f t="shared" ca="1" si="25"/>
        <v>1.3533860857623099E-2</v>
      </c>
      <c r="F64" s="150">
        <f t="shared" ca="1" si="26"/>
        <v>2.4231054667621925E-2</v>
      </c>
      <c r="G64" s="150">
        <f t="shared" ca="1" si="27"/>
        <v>3.4339810084184241E-2</v>
      </c>
      <c r="H64" s="150">
        <f t="shared" ca="1" si="28"/>
        <v>4.5087987407454705E-2</v>
      </c>
      <c r="I64" s="150">
        <f t="shared" ca="1" si="29"/>
        <v>3.8364402966002124E-2</v>
      </c>
      <c r="J64" s="150">
        <f t="shared" ca="1" si="30"/>
        <v>3.0556583522416171E-2</v>
      </c>
      <c r="K64" s="150">
        <f t="shared" ca="1" si="31"/>
        <v>4.9253679123873191E-2</v>
      </c>
      <c r="L64" s="150">
        <f t="shared" ca="1" si="32"/>
        <v>5.4447442217816826E-2</v>
      </c>
      <c r="M64" s="150">
        <f t="shared" ca="1" si="33"/>
        <v>4.6754192046730515E-2</v>
      </c>
      <c r="N64" s="150">
        <f t="shared" ca="1" si="34"/>
        <v>5.4882051516272588E-2</v>
      </c>
      <c r="O64" s="150">
        <v>0.1</v>
      </c>
    </row>
    <row r="65" spans="1:23" ht="12" customHeight="1" x14ac:dyDescent="0.25">
      <c r="A65" s="148" t="s">
        <v>157</v>
      </c>
      <c r="B65" s="149" t="s">
        <v>108</v>
      </c>
      <c r="C65" s="150">
        <f t="shared" ca="1" si="23"/>
        <v>8.5041702326228187E-3</v>
      </c>
      <c r="D65" s="150">
        <f t="shared" ca="1" si="24"/>
        <v>8.307651615683715E-3</v>
      </c>
      <c r="E65" s="150">
        <f t="shared" ca="1" si="25"/>
        <v>1.0564388380150221E-2</v>
      </c>
      <c r="F65" s="150">
        <f t="shared" ca="1" si="26"/>
        <v>1.4725465805657376E-2</v>
      </c>
      <c r="G65" s="150">
        <f t="shared" ca="1" si="27"/>
        <v>1.7733182189337129E-2</v>
      </c>
      <c r="H65" s="150">
        <f t="shared" ca="1" si="28"/>
        <v>2.2507874037769823E-2</v>
      </c>
      <c r="I65" s="150">
        <f t="shared" ca="1" si="29"/>
        <v>3.1178763455082803E-2</v>
      </c>
      <c r="J65" s="150">
        <f t="shared" ca="1" si="30"/>
        <v>2.4766741691010351E-2</v>
      </c>
      <c r="K65" s="150">
        <f t="shared" ca="1" si="31"/>
        <v>3.2517013004399312E-2</v>
      </c>
      <c r="L65" s="150">
        <f t="shared" ca="1" si="32"/>
        <v>3.7693681631321238E-2</v>
      </c>
      <c r="M65" s="150">
        <f t="shared" ca="1" si="33"/>
        <v>2.8756414008635996E-2</v>
      </c>
      <c r="N65" s="150">
        <f t="shared" ca="1" si="34"/>
        <v>2.2420481653815674E-2</v>
      </c>
      <c r="O65" s="150">
        <v>0.1</v>
      </c>
    </row>
    <row r="66" spans="1:23" ht="12" customHeight="1" x14ac:dyDescent="0.25">
      <c r="A66" s="148" t="s">
        <v>158</v>
      </c>
      <c r="B66" s="149" t="s">
        <v>115</v>
      </c>
      <c r="C66" s="150">
        <f t="shared" ca="1" si="23"/>
        <v>1.3649209450729373E-2</v>
      </c>
      <c r="D66" s="150">
        <f t="shared" ca="1" si="24"/>
        <v>1.5636398733853335E-2</v>
      </c>
      <c r="E66" s="150">
        <f t="shared" ca="1" si="25"/>
        <v>3.422589565464252E-2</v>
      </c>
      <c r="F66" s="150">
        <f t="shared" ca="1" si="26"/>
        <v>3.982797030487676E-2</v>
      </c>
      <c r="G66" s="150">
        <f t="shared" ca="1" si="27"/>
        <v>4.2863723308574159E-2</v>
      </c>
      <c r="H66" s="150">
        <f t="shared" ca="1" si="28"/>
        <v>5.2988093932725196E-2</v>
      </c>
      <c r="I66" s="150">
        <f t="shared" ca="1" si="29"/>
        <v>5.2662803445659073E-2</v>
      </c>
      <c r="J66" s="150">
        <f t="shared" ca="1" si="30"/>
        <v>5.5301248672836298E-2</v>
      </c>
      <c r="K66" s="150">
        <f t="shared" ca="1" si="31"/>
        <v>5.3691254424894391E-2</v>
      </c>
      <c r="L66" s="150">
        <f t="shared" ca="1" si="32"/>
        <v>5.982999802507246E-2</v>
      </c>
      <c r="M66" s="150">
        <f t="shared" ca="1" si="33"/>
        <v>7.6037917605402308E-2</v>
      </c>
      <c r="N66" s="150">
        <f t="shared" ca="1" si="34"/>
        <v>8.4964488906171573E-2</v>
      </c>
      <c r="O66" s="150">
        <v>0.1</v>
      </c>
    </row>
    <row r="67" spans="1:23" ht="12" customHeight="1" x14ac:dyDescent="0.25">
      <c r="A67" s="148" t="s">
        <v>159</v>
      </c>
      <c r="B67" s="149" t="s">
        <v>119</v>
      </c>
      <c r="C67" s="150">
        <f t="shared" ca="1" si="23"/>
        <v>1.0096230190699726E-2</v>
      </c>
      <c r="D67" s="150">
        <f t="shared" ca="1" si="24"/>
        <v>9.0956030939468632E-3</v>
      </c>
      <c r="E67" s="150">
        <f t="shared" ca="1" si="25"/>
        <v>9.5649766701873182E-3</v>
      </c>
      <c r="F67" s="150">
        <f t="shared" ca="1" si="26"/>
        <v>1.0253630356593282E-2</v>
      </c>
      <c r="G67" s="150">
        <f t="shared" ca="1" si="27"/>
        <v>2.9446529009267721E-2</v>
      </c>
      <c r="H67" s="150">
        <f t="shared" ca="1" si="28"/>
        <v>4.5536859512054391E-2</v>
      </c>
      <c r="I67" s="150">
        <f t="shared" ca="1" si="29"/>
        <v>4.4051233609860976E-2</v>
      </c>
      <c r="J67" s="150">
        <f t="shared" ca="1" si="30"/>
        <v>1.023265144670857E-2</v>
      </c>
      <c r="K67" s="150">
        <f t="shared" ca="1" si="31"/>
        <v>1.0658633923108743E-2</v>
      </c>
      <c r="L67" s="150">
        <f t="shared" ca="1" si="32"/>
        <v>0.10169678517846203</v>
      </c>
      <c r="M67" s="150">
        <f t="shared" ca="1" si="33"/>
        <v>0.21986878497745041</v>
      </c>
      <c r="N67" s="150">
        <f t="shared" ca="1" si="34"/>
        <v>0.2198078321109882</v>
      </c>
      <c r="O67" s="150">
        <v>0.1</v>
      </c>
    </row>
    <row r="68" spans="1:23" ht="12" customHeight="1" x14ac:dyDescent="0.25">
      <c r="A68" s="148" t="s">
        <v>160</v>
      </c>
      <c r="B68" s="149" t="s">
        <v>109</v>
      </c>
      <c r="C68" s="150">
        <f t="shared" ca="1" si="23"/>
        <v>6.2870303189445115E-2</v>
      </c>
      <c r="D68" s="150">
        <f t="shared" ca="1" si="24"/>
        <v>6.1644835185317146E-2</v>
      </c>
      <c r="E68" s="150">
        <f t="shared" ca="1" si="25"/>
        <v>7.065412723859725E-2</v>
      </c>
      <c r="F68" s="150">
        <f t="shared" ca="1" si="26"/>
        <v>7.961726247613729E-2</v>
      </c>
      <c r="G68" s="150">
        <f t="shared" ca="1" si="27"/>
        <v>8.2601617074910094E-2</v>
      </c>
      <c r="H68" s="150">
        <f t="shared" ca="1" si="28"/>
        <v>8.9104333588029647E-2</v>
      </c>
      <c r="I68" s="150">
        <f t="shared" ca="1" si="29"/>
        <v>9.2411716881199854E-2</v>
      </c>
      <c r="J68" s="150">
        <f t="shared" ca="1" si="30"/>
        <v>0.1154520477967671</v>
      </c>
      <c r="K68" s="150">
        <f t="shared" ca="1" si="31"/>
        <v>0.14812560600018029</v>
      </c>
      <c r="L68" s="150">
        <f t="shared" ca="1" si="32"/>
        <v>0.1915948848061392</v>
      </c>
      <c r="M68" s="150">
        <f t="shared" ca="1" si="33"/>
        <v>0.21075980916956499</v>
      </c>
      <c r="N68" s="150">
        <f t="shared" ca="1" si="34"/>
        <v>0.23958825230246802</v>
      </c>
      <c r="O68" s="150">
        <v>0.1</v>
      </c>
    </row>
    <row r="69" spans="1:23" ht="12" customHeight="1" x14ac:dyDescent="0.25">
      <c r="A69" s="151" t="s">
        <v>161</v>
      </c>
      <c r="B69" s="152" t="s">
        <v>112</v>
      </c>
      <c r="C69" s="153">
        <f t="shared" ca="1" si="23"/>
        <v>3.4681621267907605E-3</v>
      </c>
      <c r="D69" s="153">
        <f t="shared" ca="1" si="24"/>
        <v>4.7113255094293569E-3</v>
      </c>
      <c r="E69" s="153">
        <f t="shared" ca="1" si="25"/>
        <v>7.2895462263045776E-3</v>
      </c>
      <c r="F69" s="153">
        <f t="shared" ca="1" si="26"/>
        <v>1.1315832575520981E-2</v>
      </c>
      <c r="G69" s="153">
        <f t="shared" ca="1" si="27"/>
        <v>2.2966782372580624E-2</v>
      </c>
      <c r="H69" s="153">
        <f t="shared" ca="1" si="28"/>
        <v>2.8535522468576421E-2</v>
      </c>
      <c r="I69" s="153">
        <f t="shared" ca="1" si="29"/>
        <v>3.3198902586716268E-2</v>
      </c>
      <c r="J69" s="153">
        <f t="shared" ca="1" si="30"/>
        <v>3.1936026136798391E-2</v>
      </c>
      <c r="K69" s="153">
        <f t="shared" ca="1" si="31"/>
        <v>3.9344923814810265E-2</v>
      </c>
      <c r="L69" s="153">
        <f t="shared" ca="1" si="32"/>
        <v>4.7004739043852904E-2</v>
      </c>
      <c r="M69" s="153">
        <f t="shared" ca="1" si="33"/>
        <v>5.2818899186894371E-2</v>
      </c>
      <c r="N69" s="153">
        <f t="shared" ca="1" si="34"/>
        <v>4.4472871333254393E-2</v>
      </c>
      <c r="O69" s="153">
        <v>0.1</v>
      </c>
    </row>
    <row r="70" spans="1:23" ht="12" customHeight="1" x14ac:dyDescent="0.25">
      <c r="A70" s="148" t="s">
        <v>162</v>
      </c>
      <c r="B70" s="149" t="s">
        <v>110</v>
      </c>
      <c r="C70" s="150">
        <f t="shared" ca="1" si="23"/>
        <v>0</v>
      </c>
      <c r="D70" s="150">
        <f t="shared" ca="1" si="24"/>
        <v>0</v>
      </c>
      <c r="E70" s="150">
        <f t="shared" ca="1" si="25"/>
        <v>0</v>
      </c>
      <c r="F70" s="150">
        <f t="shared" ca="1" si="26"/>
        <v>6.9969961336970314E-4</v>
      </c>
      <c r="G70" s="150">
        <f t="shared" ca="1" si="27"/>
        <v>1.0653453408047714E-3</v>
      </c>
      <c r="H70" s="150">
        <f t="shared" ca="1" si="28"/>
        <v>1.3386588719801343E-3</v>
      </c>
      <c r="I70" s="150">
        <f t="shared" ca="1" si="29"/>
        <v>1.9581422409679253E-3</v>
      </c>
      <c r="J70" s="150">
        <f t="shared" ca="1" si="30"/>
        <v>8.7057065029014138E-3</v>
      </c>
      <c r="K70" s="150">
        <f t="shared" ca="1" si="31"/>
        <v>1.3566102551369011E-2</v>
      </c>
      <c r="L70" s="150">
        <f t="shared" ca="1" si="32"/>
        <v>1.9837591398732198E-2</v>
      </c>
      <c r="M70" s="150">
        <f t="shared" ca="1" si="33"/>
        <v>3.2652600502672546E-2</v>
      </c>
      <c r="N70" s="150">
        <f t="shared" ca="1" si="34"/>
        <v>5.7421729655458414E-2</v>
      </c>
      <c r="O70" s="150">
        <v>0.1</v>
      </c>
    </row>
    <row r="71" spans="1:23" ht="12" customHeight="1" x14ac:dyDescent="0.25">
      <c r="A71" s="151" t="s">
        <v>163</v>
      </c>
      <c r="B71" s="152" t="s">
        <v>111</v>
      </c>
      <c r="C71" s="153">
        <f t="shared" ca="1" si="23"/>
        <v>3.0739018534558484E-2</v>
      </c>
      <c r="D71" s="153">
        <f t="shared" ca="1" si="24"/>
        <v>3.0533822536462037E-2</v>
      </c>
      <c r="E71" s="153">
        <f t="shared" ca="1" si="25"/>
        <v>3.2927363353989804E-2</v>
      </c>
      <c r="F71" s="153">
        <f t="shared" ca="1" si="26"/>
        <v>3.7229168949887689E-2</v>
      </c>
      <c r="G71" s="153">
        <f t="shared" ca="1" si="27"/>
        <v>5.2933425806892406E-2</v>
      </c>
      <c r="H71" s="153">
        <f t="shared" ca="1" si="28"/>
        <v>5.5515222300983019E-2</v>
      </c>
      <c r="I71" s="153">
        <f t="shared" ca="1" si="29"/>
        <v>5.9040558789978527E-2</v>
      </c>
      <c r="J71" s="153">
        <f t="shared" ca="1" si="30"/>
        <v>3.4586963347547059E-2</v>
      </c>
      <c r="K71" s="153">
        <f t="shared" ca="1" si="31"/>
        <v>3.9369491125923341E-2</v>
      </c>
      <c r="L71" s="153">
        <f t="shared" ca="1" si="32"/>
        <v>3.7794149647332062E-2</v>
      </c>
      <c r="M71" s="153">
        <f t="shared" ca="1" si="33"/>
        <v>7.0691543491478478E-2</v>
      </c>
      <c r="N71" s="153">
        <f t="shared" ca="1" si="34"/>
        <v>8.8690975451141893E-2</v>
      </c>
      <c r="O71" s="153">
        <v>0.1</v>
      </c>
    </row>
    <row r="72" spans="1:23" ht="12" customHeight="1" x14ac:dyDescent="0.25">
      <c r="A72" s="148" t="s">
        <v>168</v>
      </c>
      <c r="B72" s="149" t="s">
        <v>114</v>
      </c>
      <c r="C72" s="156">
        <f t="shared" ca="1" si="23"/>
        <v>8.877198750616472E-4</v>
      </c>
      <c r="D72" s="156">
        <f t="shared" ca="1" si="24"/>
        <v>8.564877079632584E-4</v>
      </c>
      <c r="E72" s="156">
        <f t="shared" ca="1" si="25"/>
        <v>0</v>
      </c>
      <c r="F72" s="156">
        <f t="shared" ca="1" si="26"/>
        <v>0</v>
      </c>
      <c r="G72" s="156">
        <f t="shared" ca="1" si="27"/>
        <v>0</v>
      </c>
      <c r="H72" s="156">
        <f t="shared" ca="1" si="28"/>
        <v>0</v>
      </c>
      <c r="I72" s="156">
        <f t="shared" ca="1" si="29"/>
        <v>0</v>
      </c>
      <c r="J72" s="156">
        <f t="shared" ca="1" si="30"/>
        <v>0</v>
      </c>
      <c r="K72" s="156">
        <f t="shared" ca="1" si="31"/>
        <v>0</v>
      </c>
      <c r="L72" s="156">
        <f t="shared" ca="1" si="32"/>
        <v>0</v>
      </c>
      <c r="M72" s="156">
        <f t="shared" ca="1" si="33"/>
        <v>0</v>
      </c>
      <c r="N72" s="156">
        <f t="shared" ca="1" si="34"/>
        <v>0</v>
      </c>
      <c r="O72" s="147" t="s">
        <v>85</v>
      </c>
    </row>
    <row r="73" spans="1:23" ht="12" customHeight="1" x14ac:dyDescent="0.25">
      <c r="A73" s="148" t="s">
        <v>169</v>
      </c>
      <c r="B73" s="149" t="s">
        <v>86</v>
      </c>
      <c r="C73" s="158" t="str">
        <f t="shared" ca="1" si="23"/>
        <v>:</v>
      </c>
      <c r="D73" s="158">
        <f t="shared" ca="1" si="24"/>
        <v>4.5081657475762784E-3</v>
      </c>
      <c r="E73" s="158">
        <f t="shared" ca="1" si="25"/>
        <v>4.5677422676396158E-3</v>
      </c>
      <c r="F73" s="158">
        <f t="shared" ca="1" si="26"/>
        <v>9.9611233144156226E-3</v>
      </c>
      <c r="G73" s="158">
        <f t="shared" ca="1" si="27"/>
        <v>8.8123517888622441E-3</v>
      </c>
      <c r="H73" s="158">
        <f t="shared" ca="1" si="28"/>
        <v>6.9698946492838037E-3</v>
      </c>
      <c r="I73" s="158">
        <f t="shared" ca="1" si="29"/>
        <v>7.8679953101122354E-3</v>
      </c>
      <c r="J73" s="158">
        <f t="shared" ca="1" si="30"/>
        <v>7.4314079623437456E-3</v>
      </c>
      <c r="K73" s="158">
        <f t="shared" ca="1" si="31"/>
        <v>9.0910560323838509E-3</v>
      </c>
      <c r="L73" s="158">
        <f t="shared" ca="1" si="32"/>
        <v>1.3934824570866897E-2</v>
      </c>
      <c r="M73" s="158">
        <f t="shared" ca="1" si="33"/>
        <v>1.3929776052330438E-2</v>
      </c>
      <c r="N73" s="158">
        <f t="shared" ca="1" si="34"/>
        <v>1.4644960098689801E-2</v>
      </c>
      <c r="O73" s="150" t="s">
        <v>85</v>
      </c>
    </row>
    <row r="74" spans="1:23" ht="12" customHeight="1" x14ac:dyDescent="0.25">
      <c r="A74" s="148" t="s">
        <v>170</v>
      </c>
      <c r="B74" s="149" t="s">
        <v>84</v>
      </c>
      <c r="C74" s="158">
        <f t="shared" ca="1" si="23"/>
        <v>1.8517227850988129E-3</v>
      </c>
      <c r="D74" s="158">
        <f t="shared" ca="1" si="24"/>
        <v>2.222329519300893E-3</v>
      </c>
      <c r="E74" s="158">
        <f t="shared" ca="1" si="25"/>
        <v>2.5622888004304127E-3</v>
      </c>
      <c r="F74" s="158">
        <f t="shared" ca="1" si="26"/>
        <v>2.5565748360706609E-3</v>
      </c>
      <c r="G74" s="158">
        <f t="shared" ca="1" si="27"/>
        <v>2.5750829269247776E-3</v>
      </c>
      <c r="H74" s="158">
        <f t="shared" ca="1" si="28"/>
        <v>2.1258919458334046E-3</v>
      </c>
      <c r="I74" s="158">
        <f t="shared" ca="1" si="29"/>
        <v>1.8092272506563371E-3</v>
      </c>
      <c r="J74" s="158">
        <f t="shared" ca="1" si="30"/>
        <v>1.6064641420293348E-3</v>
      </c>
      <c r="K74" s="158">
        <f t="shared" ca="1" si="31"/>
        <v>1.7373659734847508E-3</v>
      </c>
      <c r="L74" s="158">
        <f t="shared" ca="1" si="32"/>
        <v>1.6891739688606529E-3</v>
      </c>
      <c r="M74" s="158">
        <f t="shared" ca="1" si="33"/>
        <v>1.9659789318050851E-3</v>
      </c>
      <c r="N74" s="158">
        <f t="shared" ca="1" si="34"/>
        <v>1.6527519971767082E-3</v>
      </c>
      <c r="O74" s="150" t="s">
        <v>85</v>
      </c>
    </row>
    <row r="75" spans="1:23" ht="12" customHeight="1" x14ac:dyDescent="0.25">
      <c r="A75" s="151" t="s">
        <v>167</v>
      </c>
      <c r="B75" s="152" t="s">
        <v>116</v>
      </c>
      <c r="C75" s="159">
        <f t="shared" ca="1" si="23"/>
        <v>2.7090936617448244E-3</v>
      </c>
      <c r="D75" s="159">
        <f t="shared" ca="1" si="24"/>
        <v>2.66983169309737E-3</v>
      </c>
      <c r="E75" s="159">
        <f t="shared" ca="1" si="25"/>
        <v>2.4016499731223991E-3</v>
      </c>
      <c r="F75" s="159">
        <f t="shared" ca="1" si="26"/>
        <v>2.3257017939031449E-3</v>
      </c>
      <c r="G75" s="159">
        <f t="shared" ca="1" si="27"/>
        <v>2.3432989287957566E-3</v>
      </c>
      <c r="H75" s="159">
        <f t="shared" ca="1" si="28"/>
        <v>1.8811447846207726E-3</v>
      </c>
      <c r="I75" s="159">
        <f t="shared" ca="1" si="29"/>
        <v>2.018434031759689E-3</v>
      </c>
      <c r="J75" s="159">
        <f t="shared" ca="1" si="30"/>
        <v>2.4470238796407374E-3</v>
      </c>
      <c r="K75" s="159">
        <f t="shared" ca="1" si="31"/>
        <v>2.7001300553213445E-3</v>
      </c>
      <c r="L75" s="159">
        <f t="shared" ca="1" si="32"/>
        <v>2.6392144640322132E-3</v>
      </c>
      <c r="M75" s="159">
        <f t="shared" ca="1" si="33"/>
        <v>2.9895140032477376E-3</v>
      </c>
      <c r="N75" s="159">
        <f t="shared" ca="1" si="34"/>
        <v>3.0378861563619694E-3</v>
      </c>
      <c r="O75" s="153" t="s">
        <v>85</v>
      </c>
    </row>
    <row r="76" spans="1:23" ht="23.25" customHeight="1" x14ac:dyDescent="0.25"/>
    <row r="77" spans="1:23" s="132" customFormat="1" ht="24" customHeight="1" x14ac:dyDescent="0.45">
      <c r="A77" s="155" t="s">
        <v>165</v>
      </c>
      <c r="C77" s="133"/>
      <c r="D77" s="133"/>
      <c r="E77" s="133"/>
      <c r="F77" s="134"/>
      <c r="G77" s="134"/>
      <c r="H77" s="134"/>
      <c r="I77" s="134"/>
      <c r="J77" s="134"/>
      <c r="K77" s="134"/>
      <c r="L77" s="134"/>
      <c r="M77" s="134"/>
      <c r="N77" s="134"/>
      <c r="O77" s="154"/>
      <c r="P77" s="154"/>
      <c r="Q77" s="154"/>
      <c r="R77" s="154"/>
      <c r="S77" s="154"/>
      <c r="T77" s="154"/>
      <c r="U77" s="154"/>
      <c r="V77" s="154"/>
      <c r="W77" s="154"/>
    </row>
    <row r="78" spans="1:23" s="132" customFormat="1" ht="24" customHeight="1" x14ac:dyDescent="0.25">
      <c r="A78" s="138"/>
      <c r="B78" s="138"/>
      <c r="C78" s="139">
        <v>2004</v>
      </c>
      <c r="D78" s="139">
        <v>2005</v>
      </c>
      <c r="E78" s="139">
        <v>2006</v>
      </c>
      <c r="F78" s="139">
        <v>2007</v>
      </c>
      <c r="G78" s="139">
        <v>2008</v>
      </c>
      <c r="H78" s="139">
        <v>2009</v>
      </c>
      <c r="I78" s="139">
        <v>2010</v>
      </c>
      <c r="J78" s="139">
        <v>2011</v>
      </c>
      <c r="K78" s="139">
        <v>2012</v>
      </c>
      <c r="L78" s="139">
        <v>2013</v>
      </c>
      <c r="M78" s="139">
        <v>2014</v>
      </c>
      <c r="N78" s="139">
        <v>2015</v>
      </c>
      <c r="O78" s="154"/>
      <c r="P78" s="154"/>
      <c r="Q78" s="154"/>
      <c r="R78" s="154"/>
      <c r="S78" s="154"/>
      <c r="T78" s="154"/>
      <c r="U78" s="154"/>
      <c r="V78" s="154"/>
      <c r="W78" s="154"/>
    </row>
    <row r="79" spans="1:23" ht="12" customHeight="1" x14ac:dyDescent="0.25">
      <c r="A79" s="142" t="s">
        <v>133</v>
      </c>
      <c r="B79" s="143" t="s">
        <v>133</v>
      </c>
      <c r="C79" s="144">
        <f ca="1">INDIRECT($A79 &amp; "!C16",TRUE)</f>
        <v>0.14309661140818208</v>
      </c>
      <c r="D79" s="144">
        <f ca="1">INDIRECT($A79 &amp; "!D16",TRUE)</f>
        <v>0.14834410272568943</v>
      </c>
      <c r="E79" s="144">
        <f ca="1">INDIRECT($A79 &amp; "!E16",TRUE)</f>
        <v>0.15357828534585458</v>
      </c>
      <c r="F79" s="144">
        <f ca="1">INDIRECT($A79 &amp; "!F16",TRUE)</f>
        <v>0.16093485212221187</v>
      </c>
      <c r="G79" s="144">
        <f ca="1">INDIRECT($A79 &amp; "!G16",TRUE)</f>
        <v>0.16991020741486426</v>
      </c>
      <c r="H79" s="144">
        <f ca="1">INDIRECT($A79 &amp; "!H16",TRUE)</f>
        <v>0.18996069338997429</v>
      </c>
      <c r="I79" s="144">
        <f ca="1">INDIRECT($A79 &amp; "!I16",TRUE)</f>
        <v>0.19674717600694899</v>
      </c>
      <c r="J79" s="144">
        <f ca="1">INDIRECT($A79 &amp; "!J16",TRUE)</f>
        <v>0.21697593330464152</v>
      </c>
      <c r="K79" s="144">
        <f ca="1">INDIRECT($A79 &amp; "!K16",TRUE)</f>
        <v>0.23503825854635108</v>
      </c>
      <c r="L79" s="144">
        <f ca="1">INDIRECT($A79 &amp; "!L16",TRUE)</f>
        <v>0.25378279291838657</v>
      </c>
      <c r="M79" s="144">
        <f ca="1">INDIRECT($A79 &amp; "!M16",TRUE)</f>
        <v>0.27461714977507096</v>
      </c>
      <c r="N79" s="144">
        <f ca="1">INDIRECT($A79 &amp; "!N16",TRUE)</f>
        <v>0.2880864752702208</v>
      </c>
    </row>
    <row r="80" spans="1:23" ht="12" customHeight="1" x14ac:dyDescent="0.25">
      <c r="A80" s="145" t="s">
        <v>134</v>
      </c>
      <c r="B80" s="146" t="s">
        <v>0</v>
      </c>
      <c r="C80" s="147">
        <f t="shared" ref="C80:C113" ca="1" si="35">INDIRECT($A80 &amp; "!C16",TRUE)</f>
        <v>1.6875089077277514E-2</v>
      </c>
      <c r="D80" s="147">
        <f t="shared" ref="D80:D113" ca="1" si="36">INDIRECT($A80 &amp; "!D16",TRUE)</f>
        <v>2.3505750973415732E-2</v>
      </c>
      <c r="E80" s="147">
        <f t="shared" ref="E80:E113" ca="1" si="37">INDIRECT($A80 &amp; "!E16",TRUE)</f>
        <v>3.0961734248406338E-2</v>
      </c>
      <c r="F80" s="147">
        <f t="shared" ref="F80:F113" ca="1" si="38">INDIRECT($A80 &amp; "!F16",TRUE)</f>
        <v>3.6336963564525281E-2</v>
      </c>
      <c r="G80" s="147">
        <f t="shared" ref="G80:G113" ca="1" si="39">INDIRECT($A80 &amp; "!G16",TRUE)</f>
        <v>4.598768859490153E-2</v>
      </c>
      <c r="H80" s="147">
        <f t="shared" ref="H80:H113" ca="1" si="40">INDIRECT($A80 &amp; "!H16",TRUE)</f>
        <v>6.172387221314455E-2</v>
      </c>
      <c r="I80" s="147">
        <f t="shared" ref="I80:I113" ca="1" si="41">INDIRECT($A80 &amp; "!I16",TRUE)</f>
        <v>7.1412057931501197E-2</v>
      </c>
      <c r="J80" s="147">
        <f t="shared" ref="J80:J113" ca="1" si="42">INDIRECT($A80 &amp; "!J16",TRUE)</f>
        <v>9.0701528364895839E-2</v>
      </c>
      <c r="K80" s="147">
        <f t="shared" ref="K80:K113" ca="1" si="43">INDIRECT($A80 &amp; "!K16",TRUE)</f>
        <v>0.11291830323105881</v>
      </c>
      <c r="L80" s="147">
        <f t="shared" ref="L80:L113" ca="1" si="44">INDIRECT($A80 &amp; "!L16",TRUE)</f>
        <v>0.12484238541125563</v>
      </c>
      <c r="M80" s="147">
        <f t="shared" ref="M80:M113" ca="1" si="45">INDIRECT($A80 &amp; "!M16",TRUE)</f>
        <v>0.13389402394411024</v>
      </c>
      <c r="N80" s="147">
        <f t="shared" ref="N80:N113" ca="1" si="46">INDIRECT($A80 &amp; "!N16",TRUE)</f>
        <v>0.15417079204654685</v>
      </c>
    </row>
    <row r="81" spans="1:14" ht="12" customHeight="1" x14ac:dyDescent="0.25">
      <c r="A81" s="148" t="s">
        <v>135</v>
      </c>
      <c r="B81" s="149" t="s">
        <v>102</v>
      </c>
      <c r="C81" s="150">
        <f t="shared" ca="1" si="35"/>
        <v>9.0970943979947802E-2</v>
      </c>
      <c r="D81" s="150">
        <f t="shared" ca="1" si="36"/>
        <v>9.298112684801102E-2</v>
      </c>
      <c r="E81" s="150">
        <f t="shared" ca="1" si="37"/>
        <v>9.2762387109552438E-2</v>
      </c>
      <c r="F81" s="150">
        <f t="shared" ca="1" si="38"/>
        <v>9.3719538112706821E-2</v>
      </c>
      <c r="G81" s="150">
        <f t="shared" ca="1" si="39"/>
        <v>9.9592255060285267E-2</v>
      </c>
      <c r="H81" s="150">
        <f t="shared" ca="1" si="40"/>
        <v>0.11262574761561617</v>
      </c>
      <c r="I81" s="150">
        <f t="shared" ca="1" si="41"/>
        <v>0.12659268135599044</v>
      </c>
      <c r="J81" s="150">
        <f t="shared" ca="1" si="42"/>
        <v>0.12885505621047663</v>
      </c>
      <c r="K81" s="150">
        <f t="shared" ca="1" si="43"/>
        <v>0.16053880246792437</v>
      </c>
      <c r="L81" s="150">
        <f t="shared" ca="1" si="44"/>
        <v>0.18895195237038884</v>
      </c>
      <c r="M81" s="150">
        <f t="shared" ca="1" si="45"/>
        <v>0.18881382652300352</v>
      </c>
      <c r="N81" s="150">
        <f t="shared" ca="1" si="46"/>
        <v>0.19137511035877741</v>
      </c>
    </row>
    <row r="82" spans="1:14" ht="12" customHeight="1" x14ac:dyDescent="0.25">
      <c r="A82" s="148" t="s">
        <v>136</v>
      </c>
      <c r="B82" s="149" t="s">
        <v>90</v>
      </c>
      <c r="C82" s="150">
        <f t="shared" ca="1" si="35"/>
        <v>3.5533462599828723E-2</v>
      </c>
      <c r="D82" s="150">
        <f t="shared" ca="1" si="36"/>
        <v>3.6874652037025106E-2</v>
      </c>
      <c r="E82" s="150">
        <f t="shared" ca="1" si="37"/>
        <v>4.0445663979117606E-2</v>
      </c>
      <c r="F82" s="150">
        <f t="shared" ca="1" si="38"/>
        <v>4.6202895662994084E-2</v>
      </c>
      <c r="G82" s="150">
        <f t="shared" ca="1" si="39"/>
        <v>5.1809130096701718E-2</v>
      </c>
      <c r="H82" s="150">
        <f t="shared" ca="1" si="40"/>
        <v>6.3774883386370884E-2</v>
      </c>
      <c r="I82" s="150">
        <f t="shared" ca="1" si="41"/>
        <v>7.5152568633542791E-2</v>
      </c>
      <c r="J82" s="150">
        <f t="shared" ca="1" si="42"/>
        <v>0.10609586421018385</v>
      </c>
      <c r="K82" s="150">
        <f t="shared" ca="1" si="43"/>
        <v>0.11666613731147714</v>
      </c>
      <c r="L82" s="150">
        <f t="shared" ca="1" si="44"/>
        <v>0.12781476094167468</v>
      </c>
      <c r="M82" s="150">
        <f t="shared" ca="1" si="45"/>
        <v>0.13890309264696254</v>
      </c>
      <c r="N82" s="150">
        <f t="shared" ca="1" si="46"/>
        <v>0.14072146430511229</v>
      </c>
    </row>
    <row r="83" spans="1:14" ht="12" customHeight="1" x14ac:dyDescent="0.25">
      <c r="A83" s="148" t="s">
        <v>137</v>
      </c>
      <c r="B83" s="149" t="s">
        <v>103</v>
      </c>
      <c r="C83" s="150">
        <f t="shared" ca="1" si="35"/>
        <v>0.23766624014088247</v>
      </c>
      <c r="D83" s="150">
        <f t="shared" ca="1" si="36"/>
        <v>0.24648085850521445</v>
      </c>
      <c r="E83" s="150">
        <f t="shared" ca="1" si="37"/>
        <v>0.23968784380486532</v>
      </c>
      <c r="F83" s="150">
        <f t="shared" ca="1" si="38"/>
        <v>0.25001272784051165</v>
      </c>
      <c r="G83" s="150">
        <f t="shared" ca="1" si="39"/>
        <v>0.25935985096895314</v>
      </c>
      <c r="H83" s="150">
        <f t="shared" ca="1" si="40"/>
        <v>0.28256904330359472</v>
      </c>
      <c r="I83" s="150">
        <f t="shared" ca="1" si="41"/>
        <v>0.32736684083798417</v>
      </c>
      <c r="J83" s="150">
        <f t="shared" ca="1" si="42"/>
        <v>0.35872944031152065</v>
      </c>
      <c r="K83" s="150">
        <f t="shared" ca="1" si="43"/>
        <v>0.3871928097934127</v>
      </c>
      <c r="L83" s="150">
        <f t="shared" ca="1" si="44"/>
        <v>0.43088245077628629</v>
      </c>
      <c r="M83" s="150">
        <f t="shared" ca="1" si="45"/>
        <v>0.48489195530182083</v>
      </c>
      <c r="N83" s="150">
        <f t="shared" ca="1" si="46"/>
        <v>0.51320804820737709</v>
      </c>
    </row>
    <row r="84" spans="1:14" ht="12" customHeight="1" x14ac:dyDescent="0.25">
      <c r="A84" s="148" t="s">
        <v>138</v>
      </c>
      <c r="B84" s="149" t="s">
        <v>94</v>
      </c>
      <c r="C84" s="150">
        <f t="shared" ca="1" si="35"/>
        <v>9.3993943043783543E-2</v>
      </c>
      <c r="D84" s="150">
        <f t="shared" ca="1" si="36"/>
        <v>0.10459432414853834</v>
      </c>
      <c r="E84" s="150">
        <f t="shared" ca="1" si="37"/>
        <v>0.11809861239112775</v>
      </c>
      <c r="F84" s="150">
        <f t="shared" ca="1" si="38"/>
        <v>0.13554538394705523</v>
      </c>
      <c r="G84" s="150">
        <f t="shared" ca="1" si="39"/>
        <v>0.15065444296863431</v>
      </c>
      <c r="H84" s="150">
        <f t="shared" ca="1" si="40"/>
        <v>0.17385612095073052</v>
      </c>
      <c r="I84" s="150">
        <f t="shared" ca="1" si="41"/>
        <v>0.18101299238566654</v>
      </c>
      <c r="J84" s="150">
        <f t="shared" ca="1" si="42"/>
        <v>0.20867444728180165</v>
      </c>
      <c r="K84" s="150">
        <f t="shared" ca="1" si="43"/>
        <v>0.23567077021490573</v>
      </c>
      <c r="L84" s="150">
        <f t="shared" ca="1" si="44"/>
        <v>0.25348801901449292</v>
      </c>
      <c r="M84" s="150">
        <f t="shared" ca="1" si="45"/>
        <v>0.28234149049397544</v>
      </c>
      <c r="N84" s="150">
        <f t="shared" ca="1" si="46"/>
        <v>0.30723594264951665</v>
      </c>
    </row>
    <row r="85" spans="1:14" ht="12" customHeight="1" x14ac:dyDescent="0.25">
      <c r="A85" s="148" t="s">
        <v>139</v>
      </c>
      <c r="B85" s="149" t="s">
        <v>95</v>
      </c>
      <c r="C85" s="150">
        <f t="shared" ca="1" si="35"/>
        <v>5.8519388954171563E-3</v>
      </c>
      <c r="D85" s="150">
        <f t="shared" ca="1" si="36"/>
        <v>1.145973767359244E-2</v>
      </c>
      <c r="E85" s="150">
        <f t="shared" ca="1" si="37"/>
        <v>1.4784077010704178E-2</v>
      </c>
      <c r="F85" s="150">
        <f t="shared" ca="1" si="38"/>
        <v>1.4975283311025378E-2</v>
      </c>
      <c r="G85" s="150">
        <f t="shared" ca="1" si="39"/>
        <v>2.0588761449933452E-2</v>
      </c>
      <c r="H85" s="150">
        <f t="shared" ca="1" si="40"/>
        <v>6.104182247568618E-2</v>
      </c>
      <c r="I85" s="150">
        <f t="shared" ca="1" si="41"/>
        <v>0.10393429945471019</v>
      </c>
      <c r="J85" s="150">
        <f t="shared" ca="1" si="42"/>
        <v>0.12278173904582794</v>
      </c>
      <c r="K85" s="150">
        <f t="shared" ca="1" si="43"/>
        <v>0.1577509945975655</v>
      </c>
      <c r="L85" s="150">
        <f t="shared" ca="1" si="44"/>
        <v>0.13032266820019464</v>
      </c>
      <c r="M85" s="150">
        <f t="shared" ca="1" si="45"/>
        <v>0.14055914332180131</v>
      </c>
      <c r="N85" s="150">
        <f t="shared" ca="1" si="46"/>
        <v>0.15121849448333904</v>
      </c>
    </row>
    <row r="86" spans="1:14" ht="12" customHeight="1" x14ac:dyDescent="0.25">
      <c r="A86" s="148" t="s">
        <v>140</v>
      </c>
      <c r="B86" s="149" t="s">
        <v>118</v>
      </c>
      <c r="C86" s="150">
        <f t="shared" ca="1" si="35"/>
        <v>6.0248279370330365E-2</v>
      </c>
      <c r="D86" s="150">
        <f t="shared" ca="1" si="36"/>
        <v>7.2326745554569583E-2</v>
      </c>
      <c r="E86" s="150">
        <f t="shared" ca="1" si="37"/>
        <v>8.6912566417076467E-2</v>
      </c>
      <c r="F86" s="150">
        <f t="shared" ca="1" si="38"/>
        <v>0.10355303721240756</v>
      </c>
      <c r="G86" s="150">
        <f t="shared" ca="1" si="39"/>
        <v>0.11181056118590806</v>
      </c>
      <c r="H86" s="150">
        <f t="shared" ca="1" si="40"/>
        <v>0.13353015856919934</v>
      </c>
      <c r="I86" s="150">
        <f t="shared" ca="1" si="41"/>
        <v>0.14632760444646306</v>
      </c>
      <c r="J86" s="150">
        <f t="shared" ca="1" si="42"/>
        <v>0.174414373439846</v>
      </c>
      <c r="K86" s="150">
        <f t="shared" ca="1" si="43"/>
        <v>0.19661021506900125</v>
      </c>
      <c r="L86" s="150">
        <f t="shared" ca="1" si="44"/>
        <v>0.20959958770751644</v>
      </c>
      <c r="M86" s="150">
        <f t="shared" ca="1" si="45"/>
        <v>0.22900126641219365</v>
      </c>
      <c r="N86" s="150">
        <f t="shared" ca="1" si="46"/>
        <v>0.25246252028153088</v>
      </c>
    </row>
    <row r="87" spans="1:14" ht="12" customHeight="1" x14ac:dyDescent="0.25">
      <c r="A87" s="148" t="s">
        <v>141</v>
      </c>
      <c r="B87" s="149" t="s">
        <v>113</v>
      </c>
      <c r="C87" s="150">
        <f t="shared" ca="1" si="35"/>
        <v>7.841936139395872E-2</v>
      </c>
      <c r="D87" s="150">
        <f t="shared" ca="1" si="36"/>
        <v>8.2127116471774342E-2</v>
      </c>
      <c r="E87" s="150">
        <f t="shared" ca="1" si="37"/>
        <v>8.9244821948768108E-2</v>
      </c>
      <c r="F87" s="150">
        <f t="shared" ca="1" si="38"/>
        <v>9.3303748034950729E-2</v>
      </c>
      <c r="G87" s="150">
        <f t="shared" ca="1" si="39"/>
        <v>9.6460875727631457E-2</v>
      </c>
      <c r="H87" s="150">
        <f t="shared" ca="1" si="40"/>
        <v>0.11015702149847711</v>
      </c>
      <c r="I87" s="150">
        <f t="shared" ca="1" si="41"/>
        <v>0.12306791230117714</v>
      </c>
      <c r="J87" s="150">
        <f t="shared" ca="1" si="42"/>
        <v>0.13810117852686499</v>
      </c>
      <c r="K87" s="150">
        <f t="shared" ca="1" si="43"/>
        <v>0.16363627740715847</v>
      </c>
      <c r="L87" s="150">
        <f t="shared" ca="1" si="44"/>
        <v>0.21240778127140555</v>
      </c>
      <c r="M87" s="150">
        <f t="shared" ca="1" si="45"/>
        <v>0.21923307122379562</v>
      </c>
      <c r="N87" s="150">
        <f t="shared" ca="1" si="46"/>
        <v>0.22089187191747459</v>
      </c>
    </row>
    <row r="88" spans="1:14" ht="12" customHeight="1" x14ac:dyDescent="0.25">
      <c r="A88" s="148" t="s">
        <v>142</v>
      </c>
      <c r="B88" s="149" t="s">
        <v>97</v>
      </c>
      <c r="C88" s="150">
        <f t="shared" ca="1" si="35"/>
        <v>0.18981134476353329</v>
      </c>
      <c r="D88" s="150">
        <f t="shared" ca="1" si="36"/>
        <v>0.19124267746823753</v>
      </c>
      <c r="E88" s="150">
        <f t="shared" ca="1" si="37"/>
        <v>0.19989614288318797</v>
      </c>
      <c r="F88" s="150">
        <f t="shared" ca="1" si="38"/>
        <v>0.21683267887217933</v>
      </c>
      <c r="G88" s="150">
        <f t="shared" ca="1" si="39"/>
        <v>0.23747268943409383</v>
      </c>
      <c r="H88" s="150">
        <f t="shared" ca="1" si="40"/>
        <v>0.27836847601755488</v>
      </c>
      <c r="I88" s="150">
        <f t="shared" ca="1" si="41"/>
        <v>0.29778055978268003</v>
      </c>
      <c r="J88" s="150">
        <f t="shared" ca="1" si="42"/>
        <v>0.31557255597307737</v>
      </c>
      <c r="K88" s="150">
        <f t="shared" ca="1" si="43"/>
        <v>0.3346572332207135</v>
      </c>
      <c r="L88" s="150">
        <f t="shared" ca="1" si="44"/>
        <v>0.36725926188947555</v>
      </c>
      <c r="M88" s="150">
        <f t="shared" ca="1" si="45"/>
        <v>0.3777444494451247</v>
      </c>
      <c r="N88" s="150">
        <f t="shared" ca="1" si="46"/>
        <v>0.3693620666731553</v>
      </c>
    </row>
    <row r="89" spans="1:14" ht="12" customHeight="1" x14ac:dyDescent="0.25">
      <c r="A89" s="148" t="s">
        <v>143</v>
      </c>
      <c r="B89" s="149" t="s">
        <v>105</v>
      </c>
      <c r="C89" s="150">
        <f t="shared" ca="1" si="35"/>
        <v>0.13779342092551897</v>
      </c>
      <c r="D89" s="150">
        <f t="shared" ca="1" si="36"/>
        <v>0.13735376848432737</v>
      </c>
      <c r="E89" s="150">
        <f t="shared" ca="1" si="37"/>
        <v>0.14056035060638278</v>
      </c>
      <c r="F89" s="150">
        <f t="shared" ca="1" si="38"/>
        <v>0.14297072724842941</v>
      </c>
      <c r="G89" s="150">
        <f t="shared" ca="1" si="39"/>
        <v>0.14364520794792443</v>
      </c>
      <c r="H89" s="150">
        <f t="shared" ca="1" si="40"/>
        <v>0.15096529469485312</v>
      </c>
      <c r="I89" s="150">
        <f t="shared" ca="1" si="41"/>
        <v>0.14819391697986059</v>
      </c>
      <c r="J89" s="150">
        <f t="shared" ca="1" si="42"/>
        <v>0.16274944736262617</v>
      </c>
      <c r="K89" s="150">
        <f t="shared" ca="1" si="43"/>
        <v>0.16414389146071395</v>
      </c>
      <c r="L89" s="150">
        <f t="shared" ca="1" si="44"/>
        <v>0.16851828382381909</v>
      </c>
      <c r="M89" s="150">
        <f t="shared" ca="1" si="45"/>
        <v>0.18334720237479996</v>
      </c>
      <c r="N89" s="150">
        <f t="shared" ca="1" si="46"/>
        <v>0.18763089081081163</v>
      </c>
    </row>
    <row r="90" spans="1:14" ht="12" customHeight="1" x14ac:dyDescent="0.25">
      <c r="A90" s="148" t="s">
        <v>144</v>
      </c>
      <c r="B90" s="149" t="s">
        <v>87</v>
      </c>
      <c r="C90" s="150">
        <f t="shared" ca="1" si="35"/>
        <v>0.3549382166666526</v>
      </c>
      <c r="D90" s="150">
        <f t="shared" ca="1" si="36"/>
        <v>0.35642742505015601</v>
      </c>
      <c r="E90" s="150">
        <f t="shared" ca="1" si="37"/>
        <v>0.35024246733524994</v>
      </c>
      <c r="F90" s="150">
        <f t="shared" ca="1" si="38"/>
        <v>0.3400740319079153</v>
      </c>
      <c r="G90" s="150">
        <f t="shared" ca="1" si="39"/>
        <v>0.33894733869958255</v>
      </c>
      <c r="H90" s="150">
        <f t="shared" ca="1" si="40"/>
        <v>0.35907687003951866</v>
      </c>
      <c r="I90" s="150">
        <f t="shared" ca="1" si="41"/>
        <v>0.37550971308956116</v>
      </c>
      <c r="J90" s="150">
        <f t="shared" ca="1" si="42"/>
        <v>0.37622468307138407</v>
      </c>
      <c r="K90" s="150">
        <f t="shared" ca="1" si="43"/>
        <v>0.38795321463997728</v>
      </c>
      <c r="L90" s="150">
        <f t="shared" ca="1" si="44"/>
        <v>0.42106954395552376</v>
      </c>
      <c r="M90" s="150">
        <f t="shared" ca="1" si="45"/>
        <v>0.45289973009558943</v>
      </c>
      <c r="N90" s="150">
        <f t="shared" ca="1" si="46"/>
        <v>0.45447883954880741</v>
      </c>
    </row>
    <row r="91" spans="1:14" ht="12" customHeight="1" x14ac:dyDescent="0.25">
      <c r="A91" s="148" t="s">
        <v>145</v>
      </c>
      <c r="B91" s="149" t="s">
        <v>81</v>
      </c>
      <c r="C91" s="150">
        <f t="shared" ca="1" si="35"/>
        <v>0.16086417851419985</v>
      </c>
      <c r="D91" s="150">
        <f t="shared" ca="1" si="36"/>
        <v>0.16292783229180918</v>
      </c>
      <c r="E91" s="150">
        <f t="shared" ca="1" si="37"/>
        <v>0.15926376326115391</v>
      </c>
      <c r="F91" s="150">
        <f t="shared" ca="1" si="38"/>
        <v>0.15953904070750177</v>
      </c>
      <c r="G91" s="150">
        <f t="shared" ca="1" si="39"/>
        <v>0.16645289995964452</v>
      </c>
      <c r="H91" s="150">
        <f t="shared" ca="1" si="40"/>
        <v>0.18807365028645387</v>
      </c>
      <c r="I91" s="150">
        <f t="shared" ca="1" si="41"/>
        <v>0.20091034959441109</v>
      </c>
      <c r="J91" s="150">
        <f t="shared" ca="1" si="42"/>
        <v>0.23546429569405938</v>
      </c>
      <c r="K91" s="150">
        <f t="shared" ca="1" si="43"/>
        <v>0.27420003015274841</v>
      </c>
      <c r="L91" s="150">
        <f t="shared" ca="1" si="44"/>
        <v>0.31302137783826867</v>
      </c>
      <c r="M91" s="150">
        <f t="shared" ca="1" si="45"/>
        <v>0.33419761544747167</v>
      </c>
      <c r="N91" s="150">
        <f t="shared" ca="1" si="46"/>
        <v>0.33458743751959596</v>
      </c>
    </row>
    <row r="92" spans="1:14" ht="12" customHeight="1" x14ac:dyDescent="0.25">
      <c r="A92" s="148" t="s">
        <v>146</v>
      </c>
      <c r="B92" s="149" t="s">
        <v>117</v>
      </c>
      <c r="C92" s="150">
        <f t="shared" ca="1" si="35"/>
        <v>1.0759343013568198E-4</v>
      </c>
      <c r="D92" s="150">
        <f t="shared" ca="1" si="36"/>
        <v>1.2931231437057344E-4</v>
      </c>
      <c r="E92" s="150">
        <f t="shared" ca="1" si="37"/>
        <v>2.4871023215821157E-4</v>
      </c>
      <c r="F92" s="150">
        <f t="shared" ca="1" si="38"/>
        <v>6.5284335865325386E-4</v>
      </c>
      <c r="G92" s="150">
        <f t="shared" ca="1" si="39"/>
        <v>2.7751525890923412E-3</v>
      </c>
      <c r="H92" s="150">
        <f t="shared" ca="1" si="40"/>
        <v>5.8203259827420912E-3</v>
      </c>
      <c r="I92" s="150">
        <f t="shared" ca="1" si="41"/>
        <v>1.3625892521608415E-2</v>
      </c>
      <c r="J92" s="150">
        <f t="shared" ca="1" si="42"/>
        <v>3.4215392806033591E-2</v>
      </c>
      <c r="K92" s="150">
        <f t="shared" ca="1" si="43"/>
        <v>4.9081925040175493E-2</v>
      </c>
      <c r="L92" s="150">
        <f t="shared" ca="1" si="44"/>
        <v>6.6409518660034125E-2</v>
      </c>
      <c r="M92" s="150">
        <f t="shared" ca="1" si="45"/>
        <v>7.3851613627633483E-2</v>
      </c>
      <c r="N92" s="150">
        <f t="shared" ca="1" si="46"/>
        <v>8.4407240587410948E-2</v>
      </c>
    </row>
    <row r="93" spans="1:14" ht="12" customHeight="1" x14ac:dyDescent="0.25">
      <c r="A93" s="148" t="s">
        <v>147</v>
      </c>
      <c r="B93" s="149" t="s">
        <v>92</v>
      </c>
      <c r="C93" s="150">
        <f t="shared" ca="1" si="35"/>
        <v>0.45957890957319841</v>
      </c>
      <c r="D93" s="150">
        <f t="shared" ca="1" si="36"/>
        <v>0.43023442977100779</v>
      </c>
      <c r="E93" s="150">
        <f t="shared" ca="1" si="37"/>
        <v>0.40413551649538881</v>
      </c>
      <c r="F93" s="150">
        <f t="shared" ca="1" si="38"/>
        <v>0.38621637468226372</v>
      </c>
      <c r="G93" s="150">
        <f t="shared" ca="1" si="39"/>
        <v>0.38733356550897374</v>
      </c>
      <c r="H93" s="150">
        <f t="shared" ca="1" si="40"/>
        <v>0.41942162793285537</v>
      </c>
      <c r="I93" s="150">
        <f t="shared" ca="1" si="41"/>
        <v>0.42054097383803257</v>
      </c>
      <c r="J93" s="150">
        <f t="shared" ca="1" si="42"/>
        <v>0.44709446982458623</v>
      </c>
      <c r="K93" s="150">
        <f t="shared" ca="1" si="43"/>
        <v>0.44887531575782913</v>
      </c>
      <c r="L93" s="150">
        <f t="shared" ca="1" si="44"/>
        <v>0.48751034091170264</v>
      </c>
      <c r="M93" s="150">
        <f t="shared" ca="1" si="45"/>
        <v>0.51085919588624329</v>
      </c>
      <c r="N93" s="150">
        <f t="shared" ca="1" si="46"/>
        <v>0.52238415909603597</v>
      </c>
    </row>
    <row r="94" spans="1:14" ht="12" customHeight="1" x14ac:dyDescent="0.25">
      <c r="A94" s="148" t="s">
        <v>148</v>
      </c>
      <c r="B94" s="149" t="s">
        <v>93</v>
      </c>
      <c r="C94" s="150">
        <f t="shared" ca="1" si="35"/>
        <v>3.5864390082913256E-2</v>
      </c>
      <c r="D94" s="150">
        <f t="shared" ca="1" si="36"/>
        <v>3.8260855332208264E-2</v>
      </c>
      <c r="E94" s="150">
        <f t="shared" ca="1" si="37"/>
        <v>4.0210348032215161E-2</v>
      </c>
      <c r="F94" s="150">
        <f t="shared" ca="1" si="38"/>
        <v>4.6567127807318476E-2</v>
      </c>
      <c r="G94" s="150">
        <f t="shared" ca="1" si="39"/>
        <v>4.9105257250931129E-2</v>
      </c>
      <c r="H94" s="150">
        <f t="shared" ca="1" si="40"/>
        <v>5.8678467010113422E-2</v>
      </c>
      <c r="I94" s="150">
        <f t="shared" ca="1" si="41"/>
        <v>7.3969278245225839E-2</v>
      </c>
      <c r="J94" s="150">
        <f t="shared" ca="1" si="42"/>
        <v>9.0260241134808752E-2</v>
      </c>
      <c r="K94" s="150">
        <f t="shared" ca="1" si="43"/>
        <v>0.10872984973738484</v>
      </c>
      <c r="L94" s="150">
        <f t="shared" ca="1" si="44"/>
        <v>0.13140823140089999</v>
      </c>
      <c r="M94" s="150">
        <f t="shared" ca="1" si="45"/>
        <v>0.13701402605522453</v>
      </c>
      <c r="N94" s="150">
        <f t="shared" ca="1" si="46"/>
        <v>0.15548040488003922</v>
      </c>
    </row>
    <row r="95" spans="1:14" ht="12" customHeight="1" x14ac:dyDescent="0.25">
      <c r="A95" s="148" t="s">
        <v>149</v>
      </c>
      <c r="B95" s="149" t="s">
        <v>89</v>
      </c>
      <c r="C95" s="150">
        <f t="shared" ca="1" si="35"/>
        <v>2.7725395757456146E-2</v>
      </c>
      <c r="D95" s="150">
        <f t="shared" ca="1" si="36"/>
        <v>3.1655837905014236E-2</v>
      </c>
      <c r="E95" s="150">
        <f t="shared" ca="1" si="37"/>
        <v>3.159631852620845E-2</v>
      </c>
      <c r="F95" s="150">
        <f t="shared" ca="1" si="38"/>
        <v>3.294221158595434E-2</v>
      </c>
      <c r="G95" s="150">
        <f t="shared" ca="1" si="39"/>
        <v>3.5741271011440305E-2</v>
      </c>
      <c r="H95" s="150">
        <f t="shared" ca="1" si="40"/>
        <v>4.0963362011194396E-2</v>
      </c>
      <c r="I95" s="150">
        <f t="shared" ca="1" si="41"/>
        <v>3.7770716253140858E-2</v>
      </c>
      <c r="J95" s="150">
        <f t="shared" ca="1" si="42"/>
        <v>4.0681716653262354E-2</v>
      </c>
      <c r="K95" s="150">
        <f t="shared" ca="1" si="43"/>
        <v>4.6466237071686879E-2</v>
      </c>
      <c r="L95" s="150">
        <f t="shared" ca="1" si="44"/>
        <v>5.3084227704688514E-2</v>
      </c>
      <c r="M95" s="150">
        <f t="shared" ca="1" si="45"/>
        <v>5.9423335534194759E-2</v>
      </c>
      <c r="N95" s="150">
        <f t="shared" ca="1" si="46"/>
        <v>6.1843967589212748E-2</v>
      </c>
    </row>
    <row r="96" spans="1:14" ht="12" customHeight="1" x14ac:dyDescent="0.25">
      <c r="A96" s="148" t="s">
        <v>150</v>
      </c>
      <c r="B96" s="149" t="s">
        <v>120</v>
      </c>
      <c r="C96" s="150">
        <f t="shared" ca="1" si="35"/>
        <v>2.2196086862482329E-2</v>
      </c>
      <c r="D96" s="150">
        <f t="shared" ca="1" si="36"/>
        <v>4.4186740400214898E-2</v>
      </c>
      <c r="E96" s="150">
        <f t="shared" ca="1" si="37"/>
        <v>3.4531028375555654E-2</v>
      </c>
      <c r="F96" s="150">
        <f t="shared" ca="1" si="38"/>
        <v>4.1928011729128377E-2</v>
      </c>
      <c r="G96" s="150">
        <f t="shared" ca="1" si="39"/>
        <v>5.3173301506233769E-2</v>
      </c>
      <c r="H96" s="150">
        <f t="shared" ca="1" si="40"/>
        <v>6.9576275953974948E-2</v>
      </c>
      <c r="I96" s="150">
        <f t="shared" ca="1" si="41"/>
        <v>7.1029255275392625E-2</v>
      </c>
      <c r="J96" s="150">
        <f t="shared" ca="1" si="42"/>
        <v>6.3787676263588181E-2</v>
      </c>
      <c r="K96" s="150">
        <f t="shared" ca="1" si="43"/>
        <v>6.0568821738800495E-2</v>
      </c>
      <c r="L96" s="150">
        <f t="shared" ca="1" si="44"/>
        <v>6.599992444635816E-2</v>
      </c>
      <c r="M96" s="150">
        <f t="shared" ca="1" si="45"/>
        <v>7.2807802477606209E-2</v>
      </c>
      <c r="N96" s="150">
        <f t="shared" ca="1" si="46"/>
        <v>7.3020379119130521E-2</v>
      </c>
    </row>
    <row r="97" spans="1:14" ht="12" customHeight="1" x14ac:dyDescent="0.25">
      <c r="A97" s="148" t="s">
        <v>151</v>
      </c>
      <c r="B97" s="149" t="s">
        <v>107</v>
      </c>
      <c r="C97" s="150">
        <f t="shared" ca="1" si="35"/>
        <v>0</v>
      </c>
      <c r="D97" s="150">
        <f t="shared" ca="1" si="36"/>
        <v>0</v>
      </c>
      <c r="E97" s="150">
        <f t="shared" ca="1" si="37"/>
        <v>0</v>
      </c>
      <c r="F97" s="150">
        <f t="shared" ca="1" si="38"/>
        <v>0</v>
      </c>
      <c r="G97" s="150">
        <f t="shared" ca="1" si="39"/>
        <v>0</v>
      </c>
      <c r="H97" s="150">
        <f t="shared" ca="1" si="40"/>
        <v>0</v>
      </c>
      <c r="I97" s="150">
        <f t="shared" ca="1" si="41"/>
        <v>3.2166508987701046E-4</v>
      </c>
      <c r="J97" s="150">
        <f t="shared" ca="1" si="42"/>
        <v>4.5433685176686561E-3</v>
      </c>
      <c r="K97" s="150">
        <f t="shared" ca="1" si="43"/>
        <v>1.1153443766346992E-2</v>
      </c>
      <c r="L97" s="150">
        <f t="shared" ca="1" si="44"/>
        <v>1.5709462461128389E-2</v>
      </c>
      <c r="M97" s="150">
        <f t="shared" ca="1" si="45"/>
        <v>3.3332739420935405E-2</v>
      </c>
      <c r="N97" s="150">
        <f t="shared" ca="1" si="46"/>
        <v>4.248324140857021E-2</v>
      </c>
    </row>
    <row r="98" spans="1:14" ht="12" customHeight="1" x14ac:dyDescent="0.25">
      <c r="A98" s="148" t="s">
        <v>152</v>
      </c>
      <c r="B98" s="149" t="s">
        <v>83</v>
      </c>
      <c r="C98" s="150">
        <f t="shared" ca="1" si="35"/>
        <v>4.4467407571333849E-2</v>
      </c>
      <c r="D98" s="150">
        <f t="shared" ca="1" si="36"/>
        <v>6.2967840177153026E-2</v>
      </c>
      <c r="E98" s="150">
        <f t="shared" ca="1" si="37"/>
        <v>6.5410388990685187E-2</v>
      </c>
      <c r="F98" s="150">
        <f t="shared" ca="1" si="38"/>
        <v>5.9625371302470226E-2</v>
      </c>
      <c r="G98" s="150">
        <f t="shared" ca="1" si="39"/>
        <v>7.4661772403169999E-2</v>
      </c>
      <c r="H98" s="150">
        <f t="shared" ca="1" si="40"/>
        <v>9.0720871072804313E-2</v>
      </c>
      <c r="I98" s="150">
        <f t="shared" ca="1" si="41"/>
        <v>9.6031363475738027E-2</v>
      </c>
      <c r="J98" s="150">
        <f t="shared" ca="1" si="42"/>
        <v>9.755383392678299E-2</v>
      </c>
      <c r="K98" s="150">
        <f t="shared" ca="1" si="43"/>
        <v>0.10387396736441508</v>
      </c>
      <c r="L98" s="150">
        <f t="shared" ca="1" si="44"/>
        <v>9.9783907677063924E-2</v>
      </c>
      <c r="M98" s="150">
        <f t="shared" ca="1" si="45"/>
        <v>9.9812111328669781E-2</v>
      </c>
      <c r="N98" s="150">
        <f t="shared" ca="1" si="46"/>
        <v>0.11079363513996127</v>
      </c>
    </row>
    <row r="99" spans="1:14" ht="12" customHeight="1" x14ac:dyDescent="0.25">
      <c r="A99" s="148" t="s">
        <v>153</v>
      </c>
      <c r="B99" s="149" t="s">
        <v>99</v>
      </c>
      <c r="C99" s="150">
        <f t="shared" ca="1" si="35"/>
        <v>0.61846466401768019</v>
      </c>
      <c r="D99" s="150">
        <f t="shared" ca="1" si="36"/>
        <v>0.62010244680612359</v>
      </c>
      <c r="E99" s="150">
        <f t="shared" ca="1" si="37"/>
        <v>0.62238888953107363</v>
      </c>
      <c r="F99" s="150">
        <f t="shared" ca="1" si="38"/>
        <v>0.64253856037036594</v>
      </c>
      <c r="G99" s="150">
        <f t="shared" ca="1" si="39"/>
        <v>0.65268803007336407</v>
      </c>
      <c r="H99" s="150">
        <f t="shared" ca="1" si="40"/>
        <v>0.67860960010439908</v>
      </c>
      <c r="I99" s="150">
        <f t="shared" ca="1" si="41"/>
        <v>0.65716891674255629</v>
      </c>
      <c r="J99" s="150">
        <f t="shared" ca="1" si="42"/>
        <v>0.65989757261235882</v>
      </c>
      <c r="K99" s="150">
        <f t="shared" ca="1" si="43"/>
        <v>0.665102259000944</v>
      </c>
      <c r="L99" s="150">
        <f t="shared" ca="1" si="44"/>
        <v>0.68028316963438107</v>
      </c>
      <c r="M99" s="150">
        <f t="shared" ca="1" si="45"/>
        <v>0.70121973212164423</v>
      </c>
      <c r="N99" s="150">
        <f t="shared" ca="1" si="46"/>
        <v>0.70298481757784115</v>
      </c>
    </row>
    <row r="100" spans="1:14" ht="12" customHeight="1" x14ac:dyDescent="0.25">
      <c r="A100" s="148" t="s">
        <v>154</v>
      </c>
      <c r="B100" s="149" t="s">
        <v>91</v>
      </c>
      <c r="C100" s="150">
        <f t="shared" ca="1" si="35"/>
        <v>2.2076340705552769E-2</v>
      </c>
      <c r="D100" s="150">
        <f t="shared" ca="1" si="36"/>
        <v>2.6758650883558853E-2</v>
      </c>
      <c r="E100" s="150">
        <f t="shared" ca="1" si="37"/>
        <v>3.0094059546960133E-2</v>
      </c>
      <c r="F100" s="150">
        <f t="shared" ca="1" si="38"/>
        <v>3.4503010535497321E-2</v>
      </c>
      <c r="G100" s="150">
        <f t="shared" ca="1" si="39"/>
        <v>4.3723252037594557E-2</v>
      </c>
      <c r="H100" s="150">
        <f t="shared" ca="1" si="40"/>
        <v>5.8304626671471411E-2</v>
      </c>
      <c r="I100" s="150">
        <f t="shared" ca="1" si="41"/>
        <v>6.6483414524041481E-2</v>
      </c>
      <c r="J100" s="150">
        <f t="shared" ca="1" si="42"/>
        <v>8.1621952524601152E-2</v>
      </c>
      <c r="K100" s="150">
        <f t="shared" ca="1" si="43"/>
        <v>0.10679341451426955</v>
      </c>
      <c r="L100" s="150">
        <f t="shared" ca="1" si="44"/>
        <v>0.10731155122509403</v>
      </c>
      <c r="M100" s="150">
        <f t="shared" ca="1" si="45"/>
        <v>0.12403743251109298</v>
      </c>
      <c r="N100" s="150">
        <f t="shared" ca="1" si="46"/>
        <v>0.13432701759369581</v>
      </c>
    </row>
    <row r="101" spans="1:14" ht="12" customHeight="1" x14ac:dyDescent="0.25">
      <c r="A101" s="148" t="s">
        <v>155</v>
      </c>
      <c r="B101" s="149" t="s">
        <v>101</v>
      </c>
      <c r="C101" s="150">
        <f t="shared" ca="1" si="35"/>
        <v>0.27450130093615077</v>
      </c>
      <c r="D101" s="150">
        <f t="shared" ca="1" si="36"/>
        <v>0.27687802972751563</v>
      </c>
      <c r="E101" s="150">
        <f t="shared" ca="1" si="37"/>
        <v>0.29310076740702035</v>
      </c>
      <c r="F101" s="150">
        <f t="shared" ca="1" si="38"/>
        <v>0.32305475665840644</v>
      </c>
      <c r="G101" s="150">
        <f t="shared" ca="1" si="39"/>
        <v>0.34117231872796216</v>
      </c>
      <c r="H101" s="150">
        <f t="shared" ca="1" si="40"/>
        <v>0.37611026380834617</v>
      </c>
      <c r="I101" s="150">
        <f t="shared" ca="1" si="41"/>
        <v>0.40661423254279927</v>
      </c>
      <c r="J101" s="150">
        <f t="shared" ca="1" si="42"/>
        <v>0.45866477441783732</v>
      </c>
      <c r="K101" s="150">
        <f t="shared" ca="1" si="43"/>
        <v>0.47568461849141258</v>
      </c>
      <c r="L101" s="150">
        <f t="shared" ca="1" si="44"/>
        <v>0.4913347659104142</v>
      </c>
      <c r="M101" s="150">
        <f t="shared" ca="1" si="45"/>
        <v>0.52081980976630848</v>
      </c>
      <c r="N101" s="150">
        <f t="shared" ca="1" si="46"/>
        <v>0.5262723997836608</v>
      </c>
    </row>
    <row r="102" spans="1:14" ht="12" customHeight="1" x14ac:dyDescent="0.25">
      <c r="A102" s="148" t="s">
        <v>156</v>
      </c>
      <c r="B102" s="149" t="s">
        <v>96</v>
      </c>
      <c r="C102" s="150">
        <f t="shared" ca="1" si="35"/>
        <v>0.24968490280247205</v>
      </c>
      <c r="D102" s="150">
        <f t="shared" ca="1" si="36"/>
        <v>0.26871592068878725</v>
      </c>
      <c r="E102" s="150">
        <f t="shared" ca="1" si="37"/>
        <v>0.28054196913030283</v>
      </c>
      <c r="F102" s="150">
        <f t="shared" ca="1" si="38"/>
        <v>0.28107887087979172</v>
      </c>
      <c r="G102" s="150">
        <f t="shared" ca="1" si="39"/>
        <v>0.28075280658693014</v>
      </c>
      <c r="H102" s="150">
        <f t="shared" ca="1" si="40"/>
        <v>0.30894398882666874</v>
      </c>
      <c r="I102" s="150">
        <f t="shared" ca="1" si="41"/>
        <v>0.30377716983014286</v>
      </c>
      <c r="J102" s="150">
        <f t="shared" ca="1" si="42"/>
        <v>0.31131088915711708</v>
      </c>
      <c r="K102" s="150">
        <f t="shared" ca="1" si="43"/>
        <v>0.33566948350180448</v>
      </c>
      <c r="L102" s="150">
        <f t="shared" ca="1" si="44"/>
        <v>0.37516347793446664</v>
      </c>
      <c r="M102" s="150">
        <f t="shared" ca="1" si="45"/>
        <v>0.41678613829941685</v>
      </c>
      <c r="N102" s="150">
        <f t="shared" ca="1" si="46"/>
        <v>0.43160874965539042</v>
      </c>
    </row>
    <row r="103" spans="1:14" ht="12" customHeight="1" x14ac:dyDescent="0.25">
      <c r="A103" s="148" t="s">
        <v>157</v>
      </c>
      <c r="B103" s="149" t="s">
        <v>108</v>
      </c>
      <c r="C103" s="150">
        <f t="shared" ca="1" si="35"/>
        <v>0.29270836568459957</v>
      </c>
      <c r="D103" s="150">
        <f t="shared" ca="1" si="36"/>
        <v>0.28654339202812784</v>
      </c>
      <c r="E103" s="150">
        <f t="shared" ca="1" si="37"/>
        <v>0.28230938428621283</v>
      </c>
      <c r="F103" s="150">
        <f t="shared" ca="1" si="38"/>
        <v>0.27697374191754309</v>
      </c>
      <c r="G103" s="150">
        <f t="shared" ca="1" si="39"/>
        <v>0.29962376638080473</v>
      </c>
      <c r="H103" s="150">
        <f t="shared" ca="1" si="40"/>
        <v>0.3375565816768728</v>
      </c>
      <c r="I103" s="150">
        <f t="shared" ca="1" si="41"/>
        <v>0.32200891897258499</v>
      </c>
      <c r="J103" s="150">
        <f t="shared" ca="1" si="42"/>
        <v>0.31044433904217233</v>
      </c>
      <c r="K103" s="150">
        <f t="shared" ca="1" si="43"/>
        <v>0.31633268272663484</v>
      </c>
      <c r="L103" s="150">
        <f t="shared" ca="1" si="44"/>
        <v>0.33085354702797265</v>
      </c>
      <c r="M103" s="150">
        <f t="shared" ca="1" si="45"/>
        <v>0.33942781846961695</v>
      </c>
      <c r="N103" s="150">
        <f t="shared" ca="1" si="46"/>
        <v>0.32726699144865912</v>
      </c>
    </row>
    <row r="104" spans="1:14" ht="12" customHeight="1" x14ac:dyDescent="0.25">
      <c r="A104" s="148" t="s">
        <v>158</v>
      </c>
      <c r="B104" s="149" t="s">
        <v>115</v>
      </c>
      <c r="C104" s="150">
        <f t="shared" ca="1" si="35"/>
        <v>0.15403037604229336</v>
      </c>
      <c r="D104" s="150">
        <f t="shared" ca="1" si="36"/>
        <v>0.15734953883608035</v>
      </c>
      <c r="E104" s="150">
        <f t="shared" ca="1" si="37"/>
        <v>0.16566053204908948</v>
      </c>
      <c r="F104" s="150">
        <f t="shared" ca="1" si="38"/>
        <v>0.16466522111972448</v>
      </c>
      <c r="G104" s="150">
        <f t="shared" ca="1" si="39"/>
        <v>0.17013554303846651</v>
      </c>
      <c r="H104" s="150">
        <f t="shared" ca="1" si="40"/>
        <v>0.17765061168231649</v>
      </c>
      <c r="I104" s="150">
        <f t="shared" ca="1" si="41"/>
        <v>0.17774383700667845</v>
      </c>
      <c r="J104" s="150">
        <f t="shared" ca="1" si="42"/>
        <v>0.19305099164712816</v>
      </c>
      <c r="K104" s="150">
        <f t="shared" ca="1" si="43"/>
        <v>0.2005463660480401</v>
      </c>
      <c r="L104" s="150">
        <f t="shared" ca="1" si="44"/>
        <v>0.20800093615282358</v>
      </c>
      <c r="M104" s="150">
        <f t="shared" ca="1" si="45"/>
        <v>0.22870223702343404</v>
      </c>
      <c r="N104" s="150">
        <f t="shared" ca="1" si="46"/>
        <v>0.22656308707209932</v>
      </c>
    </row>
    <row r="105" spans="1:14" ht="12" customHeight="1" x14ac:dyDescent="0.25">
      <c r="A105" s="148" t="s">
        <v>159</v>
      </c>
      <c r="B105" s="149" t="s">
        <v>119</v>
      </c>
      <c r="C105" s="150">
        <f t="shared" ca="1" si="35"/>
        <v>0.26711077886663676</v>
      </c>
      <c r="D105" s="150">
        <f t="shared" ca="1" si="36"/>
        <v>0.26918101173530157</v>
      </c>
      <c r="E105" s="150">
        <f t="shared" ca="1" si="37"/>
        <v>0.26419512846568677</v>
      </c>
      <c r="F105" s="150">
        <f t="shared" ca="1" si="38"/>
        <v>0.25468139280516028</v>
      </c>
      <c r="G105" s="150">
        <f t="shared" ca="1" si="39"/>
        <v>0.27272787092585049</v>
      </c>
      <c r="H105" s="150">
        <f t="shared" ca="1" si="40"/>
        <v>0.27346827402270873</v>
      </c>
      <c r="I105" s="150">
        <f t="shared" ca="1" si="41"/>
        <v>0.27660674262767615</v>
      </c>
      <c r="J105" s="150">
        <f t="shared" ca="1" si="42"/>
        <v>0.29389571655935343</v>
      </c>
      <c r="K105" s="150">
        <f t="shared" ca="1" si="43"/>
        <v>0.29495411385082204</v>
      </c>
      <c r="L105" s="150">
        <f t="shared" ca="1" si="44"/>
        <v>0.30883615249035695</v>
      </c>
      <c r="M105" s="150">
        <f t="shared" ca="1" si="45"/>
        <v>0.3141710765846657</v>
      </c>
      <c r="N105" s="150">
        <f t="shared" ca="1" si="46"/>
        <v>0.32465336150014767</v>
      </c>
    </row>
    <row r="106" spans="1:14" ht="12" customHeight="1" x14ac:dyDescent="0.25">
      <c r="A106" s="148" t="s">
        <v>160</v>
      </c>
      <c r="B106" s="149" t="s">
        <v>109</v>
      </c>
      <c r="C106" s="150">
        <f t="shared" ca="1" si="35"/>
        <v>0.51181405383307821</v>
      </c>
      <c r="D106" s="150">
        <f t="shared" ca="1" si="36"/>
        <v>0.50882520703753864</v>
      </c>
      <c r="E106" s="150">
        <f t="shared" ca="1" si="37"/>
        <v>0.51750925118537816</v>
      </c>
      <c r="F106" s="150">
        <f t="shared" ca="1" si="38"/>
        <v>0.53157258762564397</v>
      </c>
      <c r="G106" s="150">
        <f t="shared" ca="1" si="39"/>
        <v>0.53567543631417924</v>
      </c>
      <c r="H106" s="150">
        <f t="shared" ca="1" si="40"/>
        <v>0.58275573818580262</v>
      </c>
      <c r="I106" s="150">
        <f t="shared" ca="1" si="41"/>
        <v>0.55987867163923444</v>
      </c>
      <c r="J106" s="150">
        <f t="shared" ca="1" si="42"/>
        <v>0.59882799726386304</v>
      </c>
      <c r="K106" s="150">
        <f t="shared" ca="1" si="43"/>
        <v>0.59962198506073783</v>
      </c>
      <c r="L106" s="150">
        <f t="shared" ca="1" si="44"/>
        <v>0.6181446743256328</v>
      </c>
      <c r="M106" s="150">
        <f t="shared" ca="1" si="45"/>
        <v>0.63219502399637995</v>
      </c>
      <c r="N106" s="150">
        <f t="shared" ca="1" si="46"/>
        <v>0.65756305108309432</v>
      </c>
    </row>
    <row r="107" spans="1:14" ht="12" customHeight="1" x14ac:dyDescent="0.25">
      <c r="A107" s="151" t="s">
        <v>161</v>
      </c>
      <c r="B107" s="152" t="s">
        <v>112</v>
      </c>
      <c r="C107" s="153">
        <f t="shared" ca="1" si="35"/>
        <v>3.5307682873063254E-2</v>
      </c>
      <c r="D107" s="153">
        <f t="shared" ca="1" si="36"/>
        <v>4.1185482027117179E-2</v>
      </c>
      <c r="E107" s="153">
        <f t="shared" ca="1" si="37"/>
        <v>4.5112842627732581E-2</v>
      </c>
      <c r="F107" s="153">
        <f t="shared" ca="1" si="38"/>
        <v>4.8198779291122297E-2</v>
      </c>
      <c r="G107" s="153">
        <f t="shared" ca="1" si="39"/>
        <v>5.4706652095028827E-2</v>
      </c>
      <c r="H107" s="153">
        <f t="shared" ca="1" si="40"/>
        <v>6.6794305120778011E-2</v>
      </c>
      <c r="I107" s="153">
        <f t="shared" ca="1" si="41"/>
        <v>7.3729625685647379E-2</v>
      </c>
      <c r="J107" s="153">
        <f t="shared" ca="1" si="42"/>
        <v>8.7577917239338984E-2</v>
      </c>
      <c r="K107" s="153">
        <f t="shared" ca="1" si="43"/>
        <v>0.10736209798442345</v>
      </c>
      <c r="L107" s="153">
        <f t="shared" ca="1" si="44"/>
        <v>0.13826096369728313</v>
      </c>
      <c r="M107" s="153">
        <f t="shared" ca="1" si="45"/>
        <v>0.17855418381062163</v>
      </c>
      <c r="N107" s="153">
        <f t="shared" ca="1" si="46"/>
        <v>0.22357362758807828</v>
      </c>
    </row>
    <row r="108" spans="1:14" ht="12" customHeight="1" x14ac:dyDescent="0.25">
      <c r="A108" s="148" t="s">
        <v>162</v>
      </c>
      <c r="B108" s="149" t="s">
        <v>110</v>
      </c>
      <c r="C108" s="150">
        <f t="shared" ca="1" si="35"/>
        <v>0.9314804541109224</v>
      </c>
      <c r="D108" s="150">
        <f t="shared" ca="1" si="36"/>
        <v>0.94927715700907755</v>
      </c>
      <c r="E108" s="150">
        <f t="shared" ca="1" si="37"/>
        <v>0.93497028821648165</v>
      </c>
      <c r="F108" s="150">
        <f t="shared" ca="1" si="38"/>
        <v>1.1370036472536216</v>
      </c>
      <c r="G108" s="150">
        <f t="shared" ca="1" si="39"/>
        <v>0.90846570310907049</v>
      </c>
      <c r="H108" s="150">
        <f t="shared" ca="1" si="40"/>
        <v>0.92860523705682141</v>
      </c>
      <c r="I108" s="150">
        <f t="shared" ca="1" si="41"/>
        <v>0.92418751107212227</v>
      </c>
      <c r="J108" s="150">
        <f t="shared" ca="1" si="42"/>
        <v>0.93914552819370034</v>
      </c>
      <c r="K108" s="150">
        <f t="shared" ca="1" si="43"/>
        <v>0.95422165004901693</v>
      </c>
      <c r="L108" s="150">
        <f t="shared" ca="1" si="44"/>
        <v>0.96718769236353286</v>
      </c>
      <c r="M108" s="150">
        <f t="shared" ca="1" si="45"/>
        <v>0.97068769710883107</v>
      </c>
      <c r="N108" s="150">
        <f t="shared" ca="1" si="46"/>
        <v>0.93110044370334388</v>
      </c>
    </row>
    <row r="109" spans="1:14" ht="12" customHeight="1" x14ac:dyDescent="0.25">
      <c r="A109" s="151" t="s">
        <v>163</v>
      </c>
      <c r="B109" s="152" t="s">
        <v>111</v>
      </c>
      <c r="C109" s="153">
        <f t="shared" ca="1" si="35"/>
        <v>0.97307675846202124</v>
      </c>
      <c r="D109" s="153">
        <f t="shared" ca="1" si="36"/>
        <v>0.96802999554437541</v>
      </c>
      <c r="E109" s="153">
        <f t="shared" ca="1" si="37"/>
        <v>1.0023275946641361</v>
      </c>
      <c r="F109" s="153">
        <f t="shared" ca="1" si="38"/>
        <v>0.98523059560358606</v>
      </c>
      <c r="G109" s="153">
        <f t="shared" ca="1" si="39"/>
        <v>0.99611822978736586</v>
      </c>
      <c r="H109" s="153">
        <f t="shared" ca="1" si="40"/>
        <v>1.0466006256329665</v>
      </c>
      <c r="I109" s="153">
        <f t="shared" ca="1" si="41"/>
        <v>0.97866529383575196</v>
      </c>
      <c r="J109" s="153">
        <f t="shared" ca="1" si="42"/>
        <v>1.0551505284210372</v>
      </c>
      <c r="K109" s="153">
        <f t="shared" ca="1" si="43"/>
        <v>1.043883625960365</v>
      </c>
      <c r="L109" s="153">
        <f t="shared" ca="1" si="44"/>
        <v>1.0688974475026563</v>
      </c>
      <c r="M109" s="153">
        <f t="shared" ca="1" si="45"/>
        <v>1.1025084713729616</v>
      </c>
      <c r="N109" s="153">
        <f t="shared" ca="1" si="46"/>
        <v>1.0635769841780627</v>
      </c>
    </row>
    <row r="110" spans="1:14" ht="12" customHeight="1" x14ac:dyDescent="0.25">
      <c r="A110" s="148" t="s">
        <v>168</v>
      </c>
      <c r="B110" s="149" t="s">
        <v>114</v>
      </c>
      <c r="C110" s="156">
        <f t="shared" ca="1" si="35"/>
        <v>0.63001808318264019</v>
      </c>
      <c r="D110" s="156">
        <f t="shared" ca="1" si="36"/>
        <v>0.72077743378052983</v>
      </c>
      <c r="E110" s="156">
        <f t="shared" ca="1" si="37"/>
        <v>0.74208095626188553</v>
      </c>
      <c r="F110" s="156">
        <f t="shared" ca="1" si="38"/>
        <v>0.79631455878504753</v>
      </c>
      <c r="G110" s="156">
        <f t="shared" ca="1" si="39"/>
        <v>0.7329890913186009</v>
      </c>
      <c r="H110" s="156">
        <f t="shared" ca="1" si="40"/>
        <v>0.70713825623181104</v>
      </c>
      <c r="I110" s="156">
        <f t="shared" ca="1" si="41"/>
        <v>0.74617998733011381</v>
      </c>
      <c r="J110" s="156">
        <f t="shared" ca="1" si="42"/>
        <v>0.66131060117321572</v>
      </c>
      <c r="K110" s="156">
        <f t="shared" ca="1" si="43"/>
        <v>0.72427155751249639</v>
      </c>
      <c r="L110" s="156">
        <f t="shared" ca="1" si="44"/>
        <v>0.62665007512280391</v>
      </c>
      <c r="M110" s="156">
        <f t="shared" ca="1" si="45"/>
        <v>0.70984825974700927</v>
      </c>
      <c r="N110" s="156">
        <f t="shared" ca="1" si="46"/>
        <v>0.79222409201992938</v>
      </c>
    </row>
    <row r="111" spans="1:14" ht="12" customHeight="1" x14ac:dyDescent="0.25">
      <c r="A111" s="148" t="s">
        <v>169</v>
      </c>
      <c r="B111" s="149" t="s">
        <v>86</v>
      </c>
      <c r="C111" s="158" t="str">
        <f t="shared" ca="1" si="35"/>
        <v>:</v>
      </c>
      <c r="D111" s="158">
        <f t="shared" ca="1" si="36"/>
        <v>0.39102374246395755</v>
      </c>
      <c r="E111" s="158">
        <f t="shared" ca="1" si="37"/>
        <v>0.37679315364833793</v>
      </c>
      <c r="F111" s="158">
        <f t="shared" ca="1" si="38"/>
        <v>0.37621806477731112</v>
      </c>
      <c r="G111" s="158">
        <f t="shared" ca="1" si="39"/>
        <v>0.38257730552676511</v>
      </c>
      <c r="H111" s="158">
        <f t="shared" ca="1" si="40"/>
        <v>0.46614700694512734</v>
      </c>
      <c r="I111" s="158">
        <f t="shared" ca="1" si="41"/>
        <v>0.45740119657374784</v>
      </c>
      <c r="J111" s="158">
        <f t="shared" ca="1" si="42"/>
        <v>0.41582563862889055</v>
      </c>
      <c r="K111" s="158">
        <f t="shared" ca="1" si="43"/>
        <v>0.42764986770040719</v>
      </c>
      <c r="L111" s="158">
        <f t="shared" ca="1" si="44"/>
        <v>0.49067128474259575</v>
      </c>
      <c r="M111" s="158">
        <f t="shared" ca="1" si="45"/>
        <v>0.51443510685258442</v>
      </c>
      <c r="N111" s="158">
        <f t="shared" ca="1" si="46"/>
        <v>0.49612791325114569</v>
      </c>
    </row>
    <row r="112" spans="1:14" ht="12" customHeight="1" x14ac:dyDescent="0.25">
      <c r="A112" s="148" t="s">
        <v>170</v>
      </c>
      <c r="B112" s="149" t="s">
        <v>84</v>
      </c>
      <c r="C112" s="158">
        <f t="shared" ca="1" si="35"/>
        <v>0.14510604969408505</v>
      </c>
      <c r="D112" s="158">
        <f t="shared" ca="1" si="36"/>
        <v>0.13989184752758727</v>
      </c>
      <c r="E112" s="158">
        <f t="shared" ca="1" si="37"/>
        <v>0.14010893448048836</v>
      </c>
      <c r="F112" s="158">
        <f t="shared" ca="1" si="38"/>
        <v>0.13670616562105051</v>
      </c>
      <c r="G112" s="158">
        <f t="shared" ca="1" si="39"/>
        <v>0.13871883358220333</v>
      </c>
      <c r="H112" s="158">
        <f t="shared" ca="1" si="40"/>
        <v>0.15469273798812039</v>
      </c>
      <c r="I112" s="158">
        <f t="shared" ca="1" si="41"/>
        <v>0.15845333717443338</v>
      </c>
      <c r="J112" s="158">
        <f t="shared" ca="1" si="42"/>
        <v>0.14848200308304882</v>
      </c>
      <c r="K112" s="158">
        <f t="shared" ca="1" si="43"/>
        <v>0.16657836315012389</v>
      </c>
      <c r="L112" s="158">
        <f t="shared" ca="1" si="44"/>
        <v>0.18204226419729494</v>
      </c>
      <c r="M112" s="158">
        <f t="shared" ca="1" si="45"/>
        <v>0.19271570972465549</v>
      </c>
      <c r="N112" s="158">
        <f t="shared" ca="1" si="46"/>
        <v>0.21664473368576287</v>
      </c>
    </row>
    <row r="113" spans="1:23" ht="12" customHeight="1" x14ac:dyDescent="0.25">
      <c r="A113" s="151" t="s">
        <v>167</v>
      </c>
      <c r="B113" s="152" t="s">
        <v>116</v>
      </c>
      <c r="C113" s="159">
        <f t="shared" ca="1" si="35"/>
        <v>0.27920629717129508</v>
      </c>
      <c r="D113" s="159">
        <f t="shared" ca="1" si="36"/>
        <v>0.26370496786227188</v>
      </c>
      <c r="E113" s="159">
        <f t="shared" ca="1" si="37"/>
        <v>0.24721769910722652</v>
      </c>
      <c r="F113" s="159">
        <f t="shared" ca="1" si="38"/>
        <v>0.23230390191892697</v>
      </c>
      <c r="G113" s="159">
        <f t="shared" ca="1" si="39"/>
        <v>0.22765502538332433</v>
      </c>
      <c r="H113" s="159">
        <f t="shared" ca="1" si="40"/>
        <v>0.24730647259049543</v>
      </c>
      <c r="I113" s="159">
        <f t="shared" ca="1" si="41"/>
        <v>0.25318051900613503</v>
      </c>
      <c r="J113" s="159">
        <f t="shared" ca="1" si="42"/>
        <v>0.25059511725718248</v>
      </c>
      <c r="K113" s="159">
        <f t="shared" ca="1" si="43"/>
        <v>0.27133391218229663</v>
      </c>
      <c r="L113" s="159">
        <f t="shared" ca="1" si="44"/>
        <v>0.30003946601241666</v>
      </c>
      <c r="M113" s="159">
        <f t="shared" ca="1" si="45"/>
        <v>0.30467219810378166</v>
      </c>
      <c r="N113" s="159">
        <f t="shared" ca="1" si="46"/>
        <v>0.33188805982720848</v>
      </c>
    </row>
    <row r="114" spans="1:23" ht="23.25" customHeight="1" x14ac:dyDescent="0.25"/>
    <row r="115" spans="1:23" s="132" customFormat="1" ht="24" customHeight="1" x14ac:dyDescent="0.45">
      <c r="A115" s="155" t="s">
        <v>166</v>
      </c>
      <c r="C115" s="133"/>
      <c r="D115" s="133"/>
      <c r="E115" s="133"/>
      <c r="F115" s="134"/>
      <c r="G115" s="134"/>
      <c r="H115" s="134"/>
      <c r="I115" s="134"/>
      <c r="J115" s="134"/>
      <c r="K115" s="134"/>
      <c r="L115" s="134"/>
      <c r="M115" s="134"/>
      <c r="N115" s="134"/>
      <c r="O115" s="154"/>
      <c r="P115" s="154"/>
      <c r="Q115" s="154"/>
      <c r="R115" s="154"/>
      <c r="S115" s="154"/>
      <c r="T115" s="154"/>
      <c r="U115" s="154"/>
      <c r="V115" s="154"/>
      <c r="W115" s="154"/>
    </row>
    <row r="116" spans="1:23" s="132" customFormat="1" ht="24" customHeight="1" x14ac:dyDescent="0.25">
      <c r="A116" s="138"/>
      <c r="B116" s="138"/>
      <c r="C116" s="139">
        <v>2004</v>
      </c>
      <c r="D116" s="139">
        <v>2005</v>
      </c>
      <c r="E116" s="139">
        <v>2006</v>
      </c>
      <c r="F116" s="139">
        <v>2007</v>
      </c>
      <c r="G116" s="139">
        <v>2008</v>
      </c>
      <c r="H116" s="139">
        <v>2009</v>
      </c>
      <c r="I116" s="139">
        <v>2010</v>
      </c>
      <c r="J116" s="139">
        <v>2011</v>
      </c>
      <c r="K116" s="139">
        <v>2012</v>
      </c>
      <c r="L116" s="139">
        <v>2013</v>
      </c>
      <c r="M116" s="139">
        <v>2014</v>
      </c>
      <c r="N116" s="139">
        <v>2015</v>
      </c>
      <c r="O116" s="154"/>
      <c r="P116" s="154"/>
      <c r="Q116" s="154"/>
      <c r="R116" s="154"/>
      <c r="S116" s="154"/>
      <c r="T116" s="154"/>
      <c r="U116" s="154"/>
      <c r="V116" s="154"/>
      <c r="W116" s="154"/>
    </row>
    <row r="117" spans="1:23" ht="12" customHeight="1" x14ac:dyDescent="0.25">
      <c r="A117" s="142" t="s">
        <v>133</v>
      </c>
      <c r="B117" s="143" t="s">
        <v>133</v>
      </c>
      <c r="C117" s="144">
        <f t="shared" ref="C117:C151" ca="1" si="47">INDIRECT($A117 &amp; "!C47",TRUE)</f>
        <v>0.10239817207652209</v>
      </c>
      <c r="D117" s="144">
        <f t="shared" ref="D117:D151" ca="1" si="48">INDIRECT($A117 &amp; "!D47",TRUE)</f>
        <v>0.10861238921972209</v>
      </c>
      <c r="E117" s="144">
        <f t="shared" ref="E117:E151" ca="1" si="49">INDIRECT($A117 &amp; "!E47",TRUE)</f>
        <v>0.11443443784609816</v>
      </c>
      <c r="F117" s="144">
        <f t="shared" ref="F117:F151" ca="1" si="50">INDIRECT($A117 &amp; "!F47",TRUE)</f>
        <v>0.12773535427482466</v>
      </c>
      <c r="G117" s="144">
        <f t="shared" ref="G117:G151" ca="1" si="51">INDIRECT($A117 &amp; "!G47",TRUE)</f>
        <v>0.13149586803237232</v>
      </c>
      <c r="H117" s="144">
        <f t="shared" ref="H117:H151" ca="1" si="52">INDIRECT($A117 &amp; "!H47",TRUE)</f>
        <v>0.14724118118883212</v>
      </c>
      <c r="I117" s="144">
        <f t="shared" ref="I117:I151" ca="1" si="53">INDIRECT($A117 &amp; "!I47",TRUE)</f>
        <v>0.14928761279610414</v>
      </c>
      <c r="J117" s="144">
        <f t="shared" ref="J117:J151" ca="1" si="54">INDIRECT($A117 &amp; "!J47",TRUE)</f>
        <v>0.1563682191170172</v>
      </c>
      <c r="K117" s="144">
        <f t="shared" ref="K117:K151" ca="1" si="55">INDIRECT($A117 &amp; "!K47",TRUE)</f>
        <v>0.16411907099027478</v>
      </c>
      <c r="L117" s="144">
        <f t="shared" ref="L117:L151" ca="1" si="56">INDIRECT($A117 &amp; "!L47",TRUE)</f>
        <v>0.16923237252614298</v>
      </c>
      <c r="M117" s="144">
        <f t="shared" ref="M117:M151" ca="1" si="57">INDIRECT($A117 &amp; "!M47",TRUE)</f>
        <v>0.18076807757123373</v>
      </c>
      <c r="N117" s="144">
        <f t="shared" ref="N117:N151" ca="1" si="58">INDIRECT($A117 &amp; "!N47",TRUE)</f>
        <v>0.18593542424564904</v>
      </c>
    </row>
    <row r="118" spans="1:23" ht="12" customHeight="1" x14ac:dyDescent="0.25">
      <c r="A118" s="145" t="s">
        <v>134</v>
      </c>
      <c r="B118" s="146" t="s">
        <v>0</v>
      </c>
      <c r="C118" s="147">
        <f t="shared" ca="1" si="47"/>
        <v>2.8541592481909666E-2</v>
      </c>
      <c r="D118" s="147">
        <f t="shared" ca="1" si="48"/>
        <v>3.4318561701136084E-2</v>
      </c>
      <c r="E118" s="147">
        <f t="shared" ca="1" si="49"/>
        <v>3.7323147193799824E-2</v>
      </c>
      <c r="F118" s="147">
        <f t="shared" ca="1" si="50"/>
        <v>4.5330174772927563E-2</v>
      </c>
      <c r="G118" s="147">
        <f t="shared" ca="1" si="51"/>
        <v>5.0236175356775735E-2</v>
      </c>
      <c r="H118" s="147">
        <f t="shared" ca="1" si="52"/>
        <v>5.9631472352736789E-2</v>
      </c>
      <c r="I118" s="147">
        <f t="shared" ca="1" si="53"/>
        <v>6.0748231704313427E-2</v>
      </c>
      <c r="J118" s="147">
        <f t="shared" ca="1" si="54"/>
        <v>6.6285035311831927E-2</v>
      </c>
      <c r="K118" s="147">
        <f t="shared" ca="1" si="55"/>
        <v>7.2899752491445313E-2</v>
      </c>
      <c r="L118" s="147">
        <f t="shared" ca="1" si="56"/>
        <v>7.4424026785299427E-2</v>
      </c>
      <c r="M118" s="147">
        <f t="shared" ca="1" si="57"/>
        <v>7.6794933447200592E-2</v>
      </c>
      <c r="N118" s="147">
        <f t="shared" ca="1" si="58"/>
        <v>7.6402597310911785E-2</v>
      </c>
    </row>
    <row r="119" spans="1:23" ht="12" customHeight="1" x14ac:dyDescent="0.25">
      <c r="A119" s="148" t="s">
        <v>135</v>
      </c>
      <c r="B119" s="149" t="s">
        <v>102</v>
      </c>
      <c r="C119" s="150">
        <f t="shared" ca="1" si="47"/>
        <v>0.14062833972097041</v>
      </c>
      <c r="D119" s="150">
        <f t="shared" ca="1" si="48"/>
        <v>0.14263235263013033</v>
      </c>
      <c r="E119" s="150">
        <f t="shared" ca="1" si="49"/>
        <v>0.14790223873652858</v>
      </c>
      <c r="F119" s="150">
        <f t="shared" ca="1" si="50"/>
        <v>0.13862451059763914</v>
      </c>
      <c r="G119" s="150">
        <f t="shared" ca="1" si="51"/>
        <v>0.17298853711696632</v>
      </c>
      <c r="H119" s="150">
        <f t="shared" ca="1" si="52"/>
        <v>0.21685182927724359</v>
      </c>
      <c r="I119" s="150">
        <f t="shared" ca="1" si="53"/>
        <v>0.24411641598188441</v>
      </c>
      <c r="J119" s="150">
        <f t="shared" ca="1" si="54"/>
        <v>0.24884000519798627</v>
      </c>
      <c r="K119" s="150">
        <f t="shared" ca="1" si="55"/>
        <v>0.27527632766698529</v>
      </c>
      <c r="L119" s="150">
        <f t="shared" ca="1" si="56"/>
        <v>0.29204355584052588</v>
      </c>
      <c r="M119" s="150">
        <f t="shared" ca="1" si="57"/>
        <v>0.28317583122995166</v>
      </c>
      <c r="N119" s="150">
        <f t="shared" ca="1" si="58"/>
        <v>0.28633432700432637</v>
      </c>
    </row>
    <row r="120" spans="1:23" ht="12" customHeight="1" x14ac:dyDescent="0.25">
      <c r="A120" s="148" t="s">
        <v>136</v>
      </c>
      <c r="B120" s="149" t="s">
        <v>90</v>
      </c>
      <c r="C120" s="150">
        <f t="shared" ca="1" si="47"/>
        <v>9.9302778746881593E-2</v>
      </c>
      <c r="D120" s="150">
        <f t="shared" ca="1" si="48"/>
        <v>0.10851893069570979</v>
      </c>
      <c r="E120" s="150">
        <f t="shared" ca="1" si="49"/>
        <v>0.1124850587193057</v>
      </c>
      <c r="F120" s="150">
        <f t="shared" ca="1" si="50"/>
        <v>0.12381484371387914</v>
      </c>
      <c r="G120" s="150">
        <f t="shared" ca="1" si="51"/>
        <v>0.12909450191525629</v>
      </c>
      <c r="H120" s="150">
        <f t="shared" ca="1" si="52"/>
        <v>0.14280524975992806</v>
      </c>
      <c r="I120" s="150">
        <f t="shared" ca="1" si="53"/>
        <v>0.14117176202109724</v>
      </c>
      <c r="J120" s="150">
        <f t="shared" ca="1" si="54"/>
        <v>0.15432870877323199</v>
      </c>
      <c r="K120" s="150">
        <f t="shared" ca="1" si="55"/>
        <v>0.16273251113212198</v>
      </c>
      <c r="L120" s="150">
        <f t="shared" ca="1" si="56"/>
        <v>0.1758040003239178</v>
      </c>
      <c r="M120" s="150">
        <f t="shared" ca="1" si="57"/>
        <v>0.19570282038816381</v>
      </c>
      <c r="N120" s="150">
        <f t="shared" ca="1" si="58"/>
        <v>0.19824385971517328</v>
      </c>
    </row>
    <row r="121" spans="1:23" ht="12" customHeight="1" x14ac:dyDescent="0.25">
      <c r="A121" s="148" t="s">
        <v>137</v>
      </c>
      <c r="B121" s="149" t="s">
        <v>103</v>
      </c>
      <c r="C121" s="150">
        <f t="shared" ca="1" si="47"/>
        <v>0.206416413015962</v>
      </c>
      <c r="D121" s="150">
        <f t="shared" ca="1" si="48"/>
        <v>0.228041501362406</v>
      </c>
      <c r="E121" s="150">
        <f t="shared" ca="1" si="49"/>
        <v>0.23767109399011718</v>
      </c>
      <c r="F121" s="150">
        <f t="shared" ca="1" si="50"/>
        <v>0.26874340315751649</v>
      </c>
      <c r="G121" s="150">
        <f t="shared" ca="1" si="51"/>
        <v>0.28071610299019151</v>
      </c>
      <c r="H121" s="150">
        <f t="shared" ca="1" si="52"/>
        <v>0.29542560863217798</v>
      </c>
      <c r="I121" s="150">
        <f t="shared" ca="1" si="53"/>
        <v>0.30957180941150897</v>
      </c>
      <c r="J121" s="150">
        <f t="shared" ca="1" si="54"/>
        <v>0.32297824628921318</v>
      </c>
      <c r="K121" s="150">
        <f t="shared" ca="1" si="55"/>
        <v>0.33570279172781053</v>
      </c>
      <c r="L121" s="150">
        <f t="shared" ca="1" si="56"/>
        <v>0.34919745703462701</v>
      </c>
      <c r="M121" s="150">
        <f t="shared" ca="1" si="57"/>
        <v>0.37869816228307651</v>
      </c>
      <c r="N121" s="150">
        <f t="shared" ca="1" si="58"/>
        <v>0.39638972934041977</v>
      </c>
    </row>
    <row r="122" spans="1:23" ht="12" customHeight="1" x14ac:dyDescent="0.25">
      <c r="A122" s="148" t="s">
        <v>138</v>
      </c>
      <c r="B122" s="149" t="s">
        <v>94</v>
      </c>
      <c r="C122" s="150">
        <f t="shared" ca="1" si="47"/>
        <v>6.333323595180633E-2</v>
      </c>
      <c r="D122" s="150">
        <f t="shared" ca="1" si="48"/>
        <v>6.8286776764930404E-2</v>
      </c>
      <c r="E122" s="150">
        <f t="shared" ca="1" si="49"/>
        <v>6.9522484704944751E-2</v>
      </c>
      <c r="F122" s="150">
        <f t="shared" ca="1" si="50"/>
        <v>8.3618966548719434E-2</v>
      </c>
      <c r="G122" s="150">
        <f t="shared" ca="1" si="51"/>
        <v>7.3974352771705359E-2</v>
      </c>
      <c r="H122" s="150">
        <f t="shared" ca="1" si="52"/>
        <v>9.240300318501514E-2</v>
      </c>
      <c r="I122" s="150">
        <f t="shared" ca="1" si="53"/>
        <v>9.7668897892901133E-2</v>
      </c>
      <c r="J122" s="150">
        <f t="shared" ca="1" si="54"/>
        <v>0.10470376523254983</v>
      </c>
      <c r="K122" s="150">
        <f t="shared" ca="1" si="55"/>
        <v>0.10427517987610722</v>
      </c>
      <c r="L122" s="150">
        <f t="shared" ca="1" si="56"/>
        <v>0.10614826370475347</v>
      </c>
      <c r="M122" s="150">
        <f t="shared" ca="1" si="57"/>
        <v>0.12176961579313009</v>
      </c>
      <c r="N122" s="150">
        <f t="shared" ca="1" si="58"/>
        <v>0.1285313614086335</v>
      </c>
    </row>
    <row r="123" spans="1:23" ht="12" customHeight="1" x14ac:dyDescent="0.25">
      <c r="A123" s="148" t="s">
        <v>139</v>
      </c>
      <c r="B123" s="149" t="s">
        <v>95</v>
      </c>
      <c r="C123" s="150">
        <f t="shared" ca="1" si="47"/>
        <v>0.33241415201594093</v>
      </c>
      <c r="D123" s="150">
        <f t="shared" ca="1" si="48"/>
        <v>0.32178977013477439</v>
      </c>
      <c r="E123" s="150">
        <f t="shared" ca="1" si="49"/>
        <v>0.3067557272241993</v>
      </c>
      <c r="F123" s="150">
        <f t="shared" ca="1" si="50"/>
        <v>0.32708784890078269</v>
      </c>
      <c r="G123" s="150">
        <f t="shared" ca="1" si="51"/>
        <v>0.35465995654238508</v>
      </c>
      <c r="H123" s="150">
        <f t="shared" ca="1" si="52"/>
        <v>0.41790258749545001</v>
      </c>
      <c r="I123" s="150">
        <f t="shared" ca="1" si="53"/>
        <v>0.43253578207176091</v>
      </c>
      <c r="J123" s="150">
        <f t="shared" ca="1" si="54"/>
        <v>0.44087810848830661</v>
      </c>
      <c r="K123" s="150">
        <f t="shared" ca="1" si="55"/>
        <v>0.43133241288683505</v>
      </c>
      <c r="L123" s="150">
        <f t="shared" ca="1" si="56"/>
        <v>0.431579362601127</v>
      </c>
      <c r="M123" s="150">
        <f t="shared" ca="1" si="57"/>
        <v>0.45156204090325286</v>
      </c>
      <c r="N123" s="150">
        <f t="shared" ca="1" si="58"/>
        <v>0.49616900483736537</v>
      </c>
    </row>
    <row r="124" spans="1:23" ht="12" customHeight="1" x14ac:dyDescent="0.25">
      <c r="A124" s="148" t="s">
        <v>140</v>
      </c>
      <c r="B124" s="149" t="s">
        <v>118</v>
      </c>
      <c r="C124" s="150">
        <f t="shared" ca="1" si="47"/>
        <v>2.8838643205196947E-2</v>
      </c>
      <c r="D124" s="150">
        <f t="shared" ca="1" si="48"/>
        <v>3.5043550430021476E-2</v>
      </c>
      <c r="E124" s="150">
        <f t="shared" ca="1" si="49"/>
        <v>3.5811270849989287E-2</v>
      </c>
      <c r="F124" s="150">
        <f t="shared" ca="1" si="50"/>
        <v>3.879573052925344E-2</v>
      </c>
      <c r="G124" s="150">
        <f t="shared" ca="1" si="51"/>
        <v>3.631804170596712E-2</v>
      </c>
      <c r="H124" s="150">
        <f t="shared" ca="1" si="52"/>
        <v>4.3018165516672265E-2</v>
      </c>
      <c r="I124" s="150">
        <f t="shared" ca="1" si="53"/>
        <v>4.4917895910730858E-2</v>
      </c>
      <c r="J124" s="150">
        <f t="shared" ca="1" si="54"/>
        <v>4.9526692040358596E-2</v>
      </c>
      <c r="K124" s="150">
        <f t="shared" ca="1" si="55"/>
        <v>5.0720539188662372E-2</v>
      </c>
      <c r="L124" s="150">
        <f t="shared" ca="1" si="56"/>
        <v>5.4334575005488696E-2</v>
      </c>
      <c r="M124" s="150">
        <f t="shared" ca="1" si="57"/>
        <v>6.5819027774122366E-2</v>
      </c>
      <c r="N124" s="150">
        <f t="shared" ca="1" si="58"/>
        <v>6.4055237814603413E-2</v>
      </c>
    </row>
    <row r="125" spans="1:23" ht="12" customHeight="1" x14ac:dyDescent="0.25">
      <c r="A125" s="148" t="s">
        <v>141</v>
      </c>
      <c r="B125" s="149" t="s">
        <v>113</v>
      </c>
      <c r="C125" s="150">
        <f t="shared" ca="1" si="47"/>
        <v>0.12817510696603984</v>
      </c>
      <c r="D125" s="150">
        <f t="shared" ca="1" si="48"/>
        <v>0.12795715744513247</v>
      </c>
      <c r="E125" s="150">
        <f t="shared" ca="1" si="49"/>
        <v>0.1245966296188693</v>
      </c>
      <c r="F125" s="150">
        <f t="shared" ca="1" si="50"/>
        <v>0.14422327520281314</v>
      </c>
      <c r="G125" s="150">
        <f t="shared" ca="1" si="51"/>
        <v>0.14263648112132116</v>
      </c>
      <c r="H125" s="150">
        <f t="shared" ca="1" si="52"/>
        <v>0.16521592859680695</v>
      </c>
      <c r="I125" s="150">
        <f t="shared" ca="1" si="53"/>
        <v>0.17911592908794904</v>
      </c>
      <c r="J125" s="150">
        <f t="shared" ca="1" si="54"/>
        <v>0.19443909310937357</v>
      </c>
      <c r="K125" s="150">
        <f t="shared" ca="1" si="55"/>
        <v>0.23414682046342575</v>
      </c>
      <c r="L125" s="150">
        <f t="shared" ca="1" si="56"/>
        <v>0.26470390969483548</v>
      </c>
      <c r="M125" s="150">
        <f t="shared" ca="1" si="57"/>
        <v>0.26853529949752086</v>
      </c>
      <c r="N125" s="150">
        <f t="shared" ca="1" si="58"/>
        <v>0.25899868839013074</v>
      </c>
    </row>
    <row r="126" spans="1:23" ht="12" customHeight="1" x14ac:dyDescent="0.25">
      <c r="A126" s="148" t="s">
        <v>142</v>
      </c>
      <c r="B126" s="149" t="s">
        <v>97</v>
      </c>
      <c r="C126" s="150">
        <f t="shared" ca="1" si="47"/>
        <v>9.5299841717547185E-2</v>
      </c>
      <c r="D126" s="150">
        <f t="shared" ca="1" si="48"/>
        <v>9.3941949949596579E-2</v>
      </c>
      <c r="E126" s="150">
        <f t="shared" ca="1" si="49"/>
        <v>0.11390142375821928</v>
      </c>
      <c r="F126" s="150">
        <f t="shared" ca="1" si="50"/>
        <v>0.11265593609295796</v>
      </c>
      <c r="G126" s="150">
        <f t="shared" ca="1" si="51"/>
        <v>0.11653011496729472</v>
      </c>
      <c r="H126" s="150">
        <f t="shared" ca="1" si="52"/>
        <v>0.13308841579034167</v>
      </c>
      <c r="I126" s="150">
        <f t="shared" ca="1" si="53"/>
        <v>0.125938853931467</v>
      </c>
      <c r="J126" s="150">
        <f t="shared" ca="1" si="54"/>
        <v>0.1361522654879728</v>
      </c>
      <c r="K126" s="150">
        <f t="shared" ca="1" si="55"/>
        <v>0.14126543762522623</v>
      </c>
      <c r="L126" s="150">
        <f t="shared" ca="1" si="56"/>
        <v>0.14110743111896912</v>
      </c>
      <c r="M126" s="150">
        <f t="shared" ca="1" si="57"/>
        <v>0.15746428674174656</v>
      </c>
      <c r="N126" s="150">
        <f t="shared" ca="1" si="58"/>
        <v>0.16783953580197353</v>
      </c>
    </row>
    <row r="127" spans="1:23" ht="12" customHeight="1" x14ac:dyDescent="0.25">
      <c r="A127" s="148" t="s">
        <v>143</v>
      </c>
      <c r="B127" s="149" t="s">
        <v>105</v>
      </c>
      <c r="C127" s="150">
        <f t="shared" ca="1" si="47"/>
        <v>0.12319975768127822</v>
      </c>
      <c r="D127" s="150">
        <f t="shared" ca="1" si="48"/>
        <v>0.12157875183247985</v>
      </c>
      <c r="E127" s="150">
        <f t="shared" ca="1" si="49"/>
        <v>0.11498475131573715</v>
      </c>
      <c r="F127" s="150">
        <f t="shared" ca="1" si="50"/>
        <v>0.12453513748119896</v>
      </c>
      <c r="G127" s="150">
        <f t="shared" ca="1" si="51"/>
        <v>0.12987615448170658</v>
      </c>
      <c r="H127" s="150">
        <f t="shared" ca="1" si="52"/>
        <v>0.14857585249703606</v>
      </c>
      <c r="I127" s="150">
        <f t="shared" ca="1" si="53"/>
        <v>0.15781743458154801</v>
      </c>
      <c r="J127" s="150">
        <f t="shared" ca="1" si="54"/>
        <v>0.16049501597383981</v>
      </c>
      <c r="K127" s="150">
        <f t="shared" ca="1" si="55"/>
        <v>0.16857699223709366</v>
      </c>
      <c r="L127" s="150">
        <f t="shared" ca="1" si="56"/>
        <v>0.17935454895855896</v>
      </c>
      <c r="M127" s="150">
        <f t="shared" ca="1" si="57"/>
        <v>0.1882410396865376</v>
      </c>
      <c r="N127" s="150">
        <f t="shared" ca="1" si="58"/>
        <v>0.19766101220584767</v>
      </c>
    </row>
    <row r="128" spans="1:23" ht="12" customHeight="1" x14ac:dyDescent="0.25">
      <c r="A128" s="148" t="s">
        <v>144</v>
      </c>
      <c r="B128" s="149" t="s">
        <v>87</v>
      </c>
      <c r="C128" s="150">
        <f t="shared" ca="1" si="47"/>
        <v>0.29440575115866324</v>
      </c>
      <c r="D128" s="150">
        <f t="shared" ca="1" si="48"/>
        <v>0.3003648047768443</v>
      </c>
      <c r="E128" s="150">
        <f t="shared" ca="1" si="49"/>
        <v>0.29105529592153956</v>
      </c>
      <c r="F128" s="150">
        <f t="shared" ca="1" si="50"/>
        <v>0.29171639046930703</v>
      </c>
      <c r="G128" s="150">
        <f t="shared" ca="1" si="51"/>
        <v>0.28647669788763658</v>
      </c>
      <c r="H128" s="150">
        <f t="shared" ca="1" si="52"/>
        <v>0.31169599386954144</v>
      </c>
      <c r="I128" s="150">
        <f t="shared" ca="1" si="53"/>
        <v>0.32796816051269589</v>
      </c>
      <c r="J128" s="150">
        <f t="shared" ca="1" si="54"/>
        <v>0.33733477483664381</v>
      </c>
      <c r="K128" s="150">
        <f t="shared" ca="1" si="55"/>
        <v>0.36472609294735403</v>
      </c>
      <c r="L128" s="150">
        <f t="shared" ca="1" si="56"/>
        <v>0.37219417763732665</v>
      </c>
      <c r="M128" s="150">
        <f t="shared" ca="1" si="57"/>
        <v>0.36204616722965871</v>
      </c>
      <c r="N128" s="150">
        <f t="shared" ca="1" si="58"/>
        <v>0.38584586678411736</v>
      </c>
    </row>
    <row r="129" spans="1:14" ht="12" customHeight="1" x14ac:dyDescent="0.25">
      <c r="A129" s="148" t="s">
        <v>145</v>
      </c>
      <c r="B129" s="149" t="s">
        <v>81</v>
      </c>
      <c r="C129" s="150">
        <f t="shared" ca="1" si="47"/>
        <v>5.7132322712338805E-2</v>
      </c>
      <c r="D129" s="150">
        <f t="shared" ca="1" si="48"/>
        <v>8.2229088973807332E-2</v>
      </c>
      <c r="E129" s="150">
        <f t="shared" ca="1" si="49"/>
        <v>0.10093516825031432</v>
      </c>
      <c r="F129" s="150">
        <f t="shared" ca="1" si="50"/>
        <v>0.13334427263987134</v>
      </c>
      <c r="G129" s="150">
        <f t="shared" ca="1" si="51"/>
        <v>0.15311154654131912</v>
      </c>
      <c r="H129" s="150">
        <f t="shared" ca="1" si="52"/>
        <v>0.16430746175104835</v>
      </c>
      <c r="I129" s="150">
        <f t="shared" ca="1" si="53"/>
        <v>0.15642057276024571</v>
      </c>
      <c r="J129" s="150">
        <f t="shared" ca="1" si="54"/>
        <v>0.13818419730085918</v>
      </c>
      <c r="K129" s="150">
        <f t="shared" ca="1" si="55"/>
        <v>0.16983524096371358</v>
      </c>
      <c r="L129" s="150">
        <f t="shared" ca="1" si="56"/>
        <v>0.18092221861521285</v>
      </c>
      <c r="M129" s="150">
        <f t="shared" ca="1" si="57"/>
        <v>0.18887588555948653</v>
      </c>
      <c r="N129" s="150">
        <f t="shared" ca="1" si="58"/>
        <v>0.19168884918353302</v>
      </c>
    </row>
    <row r="130" spans="1:14" ht="12" customHeight="1" x14ac:dyDescent="0.25">
      <c r="A130" s="148" t="s">
        <v>146</v>
      </c>
      <c r="B130" s="149" t="s">
        <v>117</v>
      </c>
      <c r="C130" s="150">
        <f t="shared" ca="1" si="47"/>
        <v>9.2644002447601057E-2</v>
      </c>
      <c r="D130" s="150">
        <f t="shared" ca="1" si="48"/>
        <v>9.969788223095348E-2</v>
      </c>
      <c r="E130" s="150">
        <f t="shared" ca="1" si="49"/>
        <v>0.1043428558501138</v>
      </c>
      <c r="F130" s="150">
        <f t="shared" ca="1" si="50"/>
        <v>0.13073909734792397</v>
      </c>
      <c r="G130" s="150">
        <f t="shared" ca="1" si="51"/>
        <v>0.14471236265954671</v>
      </c>
      <c r="H130" s="150">
        <f t="shared" ca="1" si="52"/>
        <v>0.16269749840593611</v>
      </c>
      <c r="I130" s="150">
        <f t="shared" ca="1" si="53"/>
        <v>0.18157998224786062</v>
      </c>
      <c r="J130" s="150">
        <f t="shared" ca="1" si="54"/>
        <v>0.19182884846613393</v>
      </c>
      <c r="K130" s="150">
        <f t="shared" ca="1" si="55"/>
        <v>0.20677014511488165</v>
      </c>
      <c r="L130" s="150">
        <f t="shared" ca="1" si="56"/>
        <v>0.21601114756417367</v>
      </c>
      <c r="M130" s="150">
        <f t="shared" ca="1" si="57"/>
        <v>0.21567554533569361</v>
      </c>
      <c r="N130" s="150">
        <f t="shared" ca="1" si="58"/>
        <v>0.22537622292765908</v>
      </c>
    </row>
    <row r="131" spans="1:14" ht="12" customHeight="1" x14ac:dyDescent="0.25">
      <c r="A131" s="148" t="s">
        <v>147</v>
      </c>
      <c r="B131" s="149" t="s">
        <v>92</v>
      </c>
      <c r="C131" s="150">
        <f t="shared" ca="1" si="47"/>
        <v>0.42487816558173924</v>
      </c>
      <c r="D131" s="150">
        <f t="shared" ca="1" si="48"/>
        <v>0.42679143896128552</v>
      </c>
      <c r="E131" s="150">
        <f t="shared" ca="1" si="49"/>
        <v>0.42594476034176382</v>
      </c>
      <c r="F131" s="150">
        <f t="shared" ca="1" si="50"/>
        <v>0.42362934733052349</v>
      </c>
      <c r="G131" s="150">
        <f t="shared" ca="1" si="51"/>
        <v>0.42936869084928658</v>
      </c>
      <c r="H131" s="150">
        <f t="shared" ca="1" si="52"/>
        <v>0.47887111509248748</v>
      </c>
      <c r="I131" s="150">
        <f t="shared" ca="1" si="53"/>
        <v>0.40744763155690616</v>
      </c>
      <c r="J131" s="150">
        <f t="shared" ca="1" si="54"/>
        <v>0.4471005135935357</v>
      </c>
      <c r="K131" s="150">
        <f t="shared" ca="1" si="55"/>
        <v>0.47298127021431113</v>
      </c>
      <c r="L131" s="150">
        <f t="shared" ca="1" si="56"/>
        <v>0.49717132336679842</v>
      </c>
      <c r="M131" s="150">
        <f t="shared" ca="1" si="57"/>
        <v>0.52189760764759174</v>
      </c>
      <c r="N131" s="150">
        <f t="shared" ca="1" si="58"/>
        <v>0.51779352316452143</v>
      </c>
    </row>
    <row r="132" spans="1:14" ht="12" customHeight="1" x14ac:dyDescent="0.25">
      <c r="A132" s="148" t="s">
        <v>148</v>
      </c>
      <c r="B132" s="149" t="s">
        <v>93</v>
      </c>
      <c r="C132" s="150">
        <f t="shared" ca="1" si="47"/>
        <v>0.30445579345154572</v>
      </c>
      <c r="D132" s="150">
        <f t="shared" ca="1" si="48"/>
        <v>0.29323182936017445</v>
      </c>
      <c r="E132" s="150">
        <f t="shared" ca="1" si="49"/>
        <v>0.29230682631737653</v>
      </c>
      <c r="F132" s="150">
        <f t="shared" ca="1" si="50"/>
        <v>0.29095968355635077</v>
      </c>
      <c r="G132" s="150">
        <f t="shared" ca="1" si="51"/>
        <v>0.31993754480548769</v>
      </c>
      <c r="H132" s="150">
        <f t="shared" ca="1" si="52"/>
        <v>0.33721506249583799</v>
      </c>
      <c r="I132" s="150">
        <f t="shared" ca="1" si="53"/>
        <v>0.32536133541456275</v>
      </c>
      <c r="J132" s="150">
        <f t="shared" ca="1" si="54"/>
        <v>0.32790182736600421</v>
      </c>
      <c r="K132" s="150">
        <f t="shared" ca="1" si="55"/>
        <v>0.34537501128476622</v>
      </c>
      <c r="L132" s="150">
        <f t="shared" ca="1" si="56"/>
        <v>0.36875219829695782</v>
      </c>
      <c r="M132" s="150">
        <f t="shared" ca="1" si="57"/>
        <v>0.40558297116689046</v>
      </c>
      <c r="N132" s="150">
        <f t="shared" ca="1" si="58"/>
        <v>0.46085350718937795</v>
      </c>
    </row>
    <row r="133" spans="1:14" ht="12" customHeight="1" x14ac:dyDescent="0.25">
      <c r="A133" s="148" t="s">
        <v>149</v>
      </c>
      <c r="B133" s="149" t="s">
        <v>89</v>
      </c>
      <c r="C133" s="150">
        <f t="shared" ca="1" si="47"/>
        <v>1.8192032789658485E-2</v>
      </c>
      <c r="D133" s="150">
        <f t="shared" ca="1" si="48"/>
        <v>3.6272336661637011E-2</v>
      </c>
      <c r="E133" s="150">
        <f t="shared" ca="1" si="49"/>
        <v>3.640452819081455E-2</v>
      </c>
      <c r="F133" s="150">
        <f t="shared" ca="1" si="50"/>
        <v>4.3806740516129532E-2</v>
      </c>
      <c r="G133" s="150">
        <f t="shared" ca="1" si="51"/>
        <v>4.6126507378748287E-2</v>
      </c>
      <c r="H133" s="150">
        <f t="shared" ca="1" si="52"/>
        <v>4.6791225910835857E-2</v>
      </c>
      <c r="I133" s="150">
        <f t="shared" ca="1" si="53"/>
        <v>4.7487561037239993E-2</v>
      </c>
      <c r="J133" s="150">
        <f t="shared" ca="1" si="54"/>
        <v>4.815889219013289E-2</v>
      </c>
      <c r="K133" s="150">
        <f t="shared" ca="1" si="55"/>
        <v>5.0015138058273519E-2</v>
      </c>
      <c r="L133" s="150">
        <f t="shared" ca="1" si="56"/>
        <v>5.4598105878685937E-2</v>
      </c>
      <c r="M133" s="150">
        <f t="shared" ca="1" si="57"/>
        <v>7.2439617452096802E-2</v>
      </c>
      <c r="N133" s="150">
        <f t="shared" ca="1" si="58"/>
        <v>6.9025984048289565E-2</v>
      </c>
    </row>
    <row r="134" spans="1:14" ht="12" customHeight="1" x14ac:dyDescent="0.25">
      <c r="A134" s="148" t="s">
        <v>150</v>
      </c>
      <c r="B134" s="149" t="s">
        <v>120</v>
      </c>
      <c r="C134" s="150">
        <f t="shared" ca="1" si="47"/>
        <v>6.4644587227703498E-2</v>
      </c>
      <c r="D134" s="150">
        <f t="shared" ca="1" si="48"/>
        <v>5.9866466880847728E-2</v>
      </c>
      <c r="E134" s="150">
        <f t="shared" ca="1" si="49"/>
        <v>7.5091299406513101E-2</v>
      </c>
      <c r="F134" s="150">
        <f t="shared" ca="1" si="50"/>
        <v>8.8867795636716471E-2</v>
      </c>
      <c r="G134" s="150">
        <f t="shared" ca="1" si="51"/>
        <v>8.269406377524853E-2</v>
      </c>
      <c r="H134" s="150">
        <f t="shared" ca="1" si="52"/>
        <v>0.10506923724161255</v>
      </c>
      <c r="I134" s="150">
        <f t="shared" ca="1" si="53"/>
        <v>0.18102200161916029</v>
      </c>
      <c r="J134" s="150">
        <f t="shared" ca="1" si="54"/>
        <v>0.20063892968182495</v>
      </c>
      <c r="K134" s="150">
        <f t="shared" ca="1" si="55"/>
        <v>0.23304104227459407</v>
      </c>
      <c r="L134" s="150">
        <f t="shared" ca="1" si="56"/>
        <v>0.23713240253787327</v>
      </c>
      <c r="M134" s="150">
        <f t="shared" ca="1" si="57"/>
        <v>0.2121126064469441</v>
      </c>
      <c r="N134" s="150">
        <f t="shared" ca="1" si="58"/>
        <v>0.21269811667867508</v>
      </c>
    </row>
    <row r="135" spans="1:14" ht="12" customHeight="1" x14ac:dyDescent="0.25">
      <c r="A135" s="148" t="s">
        <v>151</v>
      </c>
      <c r="B135" s="149" t="s">
        <v>107</v>
      </c>
      <c r="C135" s="150">
        <f t="shared" ca="1" si="47"/>
        <v>1.0578718108276292E-2</v>
      </c>
      <c r="D135" s="150">
        <f t="shared" ca="1" si="48"/>
        <v>2.2471910112359553E-2</v>
      </c>
      <c r="E135" s="150">
        <f t="shared" ca="1" si="49"/>
        <v>2.613746369796709E-2</v>
      </c>
      <c r="F135" s="150">
        <f t="shared" ca="1" si="50"/>
        <v>3.1761308950914342E-2</v>
      </c>
      <c r="G135" s="150">
        <f t="shared" ca="1" si="51"/>
        <v>3.629417382999045E-2</v>
      </c>
      <c r="H135" s="150">
        <f t="shared" ca="1" si="52"/>
        <v>1.7655047532820281E-2</v>
      </c>
      <c r="I135" s="150">
        <f t="shared" ca="1" si="53"/>
        <v>7.7734229675813352E-2</v>
      </c>
      <c r="J135" s="150">
        <f t="shared" ca="1" si="54"/>
        <v>0.12245518306470192</v>
      </c>
      <c r="K135" s="150">
        <f t="shared" ca="1" si="55"/>
        <v>0.13203674718752295</v>
      </c>
      <c r="L135" s="150">
        <f t="shared" ca="1" si="56"/>
        <v>0.15681134152048451</v>
      </c>
      <c r="M135" s="150">
        <f t="shared" ca="1" si="57"/>
        <v>0.14481868890406507</v>
      </c>
      <c r="N135" s="150">
        <f t="shared" ca="1" si="58"/>
        <v>0.14128164302721338</v>
      </c>
    </row>
    <row r="136" spans="1:14" ht="12" customHeight="1" x14ac:dyDescent="0.25">
      <c r="A136" s="148" t="s">
        <v>152</v>
      </c>
      <c r="B136" s="149" t="s">
        <v>83</v>
      </c>
      <c r="C136" s="150">
        <f t="shared" ca="1" si="47"/>
        <v>2.2101101226088566E-2</v>
      </c>
      <c r="D136" s="150">
        <f t="shared" ca="1" si="48"/>
        <v>2.4257202727228082E-2</v>
      </c>
      <c r="E136" s="150">
        <f t="shared" ca="1" si="49"/>
        <v>2.7546909936426868E-2</v>
      </c>
      <c r="F136" s="150">
        <f t="shared" ca="1" si="50"/>
        <v>2.9733932948581624E-2</v>
      </c>
      <c r="G136" s="150">
        <f t="shared" ca="1" si="51"/>
        <v>3.0723910720231829E-2</v>
      </c>
      <c r="H136" s="150">
        <f t="shared" ca="1" si="52"/>
        <v>3.4107537156548948E-2</v>
      </c>
      <c r="I136" s="150">
        <f t="shared" ca="1" si="53"/>
        <v>3.1275557658356705E-2</v>
      </c>
      <c r="J136" s="150">
        <f t="shared" ca="1" si="54"/>
        <v>3.707903691506359E-2</v>
      </c>
      <c r="K136" s="150">
        <f t="shared" ca="1" si="55"/>
        <v>3.8828226011272039E-2</v>
      </c>
      <c r="L136" s="150">
        <f t="shared" ca="1" si="56"/>
        <v>4.1452105663066806E-2</v>
      </c>
      <c r="M136" s="150">
        <f t="shared" ca="1" si="57"/>
        <v>5.1587875608469308E-2</v>
      </c>
      <c r="N136" s="150">
        <f t="shared" ca="1" si="58"/>
        <v>5.5164178715017713E-2</v>
      </c>
    </row>
    <row r="137" spans="1:14" ht="12" customHeight="1" x14ac:dyDescent="0.25">
      <c r="A137" s="148" t="s">
        <v>153</v>
      </c>
      <c r="B137" s="149" t="s">
        <v>99</v>
      </c>
      <c r="C137" s="150">
        <f t="shared" ca="1" si="47"/>
        <v>0.20084730124810074</v>
      </c>
      <c r="D137" s="150">
        <f t="shared" ca="1" si="48"/>
        <v>0.22299488392065117</v>
      </c>
      <c r="E137" s="150">
        <f t="shared" ca="1" si="49"/>
        <v>0.22988659141954143</v>
      </c>
      <c r="F137" s="150">
        <f t="shared" ca="1" si="50"/>
        <v>0.25581047359974884</v>
      </c>
      <c r="G137" s="150">
        <f t="shared" ca="1" si="51"/>
        <v>0.25919612644021722</v>
      </c>
      <c r="H137" s="150">
        <f t="shared" ca="1" si="52"/>
        <v>0.27646857611116815</v>
      </c>
      <c r="I137" s="150">
        <f t="shared" ca="1" si="53"/>
        <v>0.29462317675345978</v>
      </c>
      <c r="J137" s="150">
        <f t="shared" ca="1" si="54"/>
        <v>0.29969011153594061</v>
      </c>
      <c r="K137" s="150">
        <f t="shared" ca="1" si="55"/>
        <v>0.30874235612743806</v>
      </c>
      <c r="L137" s="150">
        <f t="shared" ca="1" si="56"/>
        <v>0.32715168483302071</v>
      </c>
      <c r="M137" s="150">
        <f t="shared" ca="1" si="57"/>
        <v>0.31957993775517574</v>
      </c>
      <c r="N137" s="150">
        <f t="shared" ca="1" si="58"/>
        <v>0.32028056426959894</v>
      </c>
    </row>
    <row r="138" spans="1:14" ht="12" customHeight="1" x14ac:dyDescent="0.25">
      <c r="A138" s="148" t="s">
        <v>154</v>
      </c>
      <c r="B138" s="149" t="s">
        <v>91</v>
      </c>
      <c r="C138" s="150">
        <f t="shared" ca="1" si="47"/>
        <v>0.10215289969376369</v>
      </c>
      <c r="D138" s="150">
        <f t="shared" ca="1" si="48"/>
        <v>0.10169323554764247</v>
      </c>
      <c r="E138" s="150">
        <f t="shared" ca="1" si="49"/>
        <v>0.10175610303741557</v>
      </c>
      <c r="F138" s="150">
        <f t="shared" ca="1" si="50"/>
        <v>0.10467205728482461</v>
      </c>
      <c r="G138" s="150">
        <f t="shared" ca="1" si="51"/>
        <v>0.1085690033141009</v>
      </c>
      <c r="H138" s="150">
        <f t="shared" ca="1" si="52"/>
        <v>0.1154207460759894</v>
      </c>
      <c r="I138" s="150">
        <f t="shared" ca="1" si="53"/>
        <v>0.11733679815412701</v>
      </c>
      <c r="J138" s="150">
        <f t="shared" ca="1" si="54"/>
        <v>0.13138000182420853</v>
      </c>
      <c r="K138" s="150">
        <f t="shared" ca="1" si="55"/>
        <v>0.13378009100328866</v>
      </c>
      <c r="L138" s="150">
        <f t="shared" ca="1" si="56"/>
        <v>0.14103669484832615</v>
      </c>
      <c r="M138" s="150">
        <f t="shared" ca="1" si="57"/>
        <v>0.14006550432121906</v>
      </c>
      <c r="N138" s="150">
        <f t="shared" ca="1" si="58"/>
        <v>0.14269075452085125</v>
      </c>
    </row>
    <row r="139" spans="1:14" ht="12" customHeight="1" x14ac:dyDescent="0.25">
      <c r="A139" s="148" t="s">
        <v>155</v>
      </c>
      <c r="B139" s="149" t="s">
        <v>101</v>
      </c>
      <c r="C139" s="150">
        <f t="shared" ca="1" si="47"/>
        <v>0.32504262016112223</v>
      </c>
      <c r="D139" s="150">
        <f t="shared" ca="1" si="48"/>
        <v>0.32086392574881006</v>
      </c>
      <c r="E139" s="150">
        <f t="shared" ca="1" si="49"/>
        <v>0.34211852612961535</v>
      </c>
      <c r="F139" s="150">
        <f t="shared" ca="1" si="50"/>
        <v>0.35019500466182552</v>
      </c>
      <c r="G139" s="150">
        <f t="shared" ca="1" si="51"/>
        <v>0.37508997509811476</v>
      </c>
      <c r="H139" s="150">
        <f t="shared" ca="1" si="52"/>
        <v>0.37994987667434316</v>
      </c>
      <c r="I139" s="150">
        <f t="shared" ca="1" si="53"/>
        <v>0.33871316518040917</v>
      </c>
      <c r="J139" s="150">
        <f t="shared" ca="1" si="54"/>
        <v>0.35234635163242806</v>
      </c>
      <c r="K139" s="150">
        <f t="shared" ca="1" si="55"/>
        <v>0.33166281406017856</v>
      </c>
      <c r="L139" s="150">
        <f t="shared" ca="1" si="56"/>
        <v>0.34625721624340466</v>
      </c>
      <c r="M139" s="150">
        <f t="shared" ca="1" si="57"/>
        <v>0.33968838165949039</v>
      </c>
      <c r="N139" s="150">
        <f t="shared" ca="1" si="58"/>
        <v>0.33364998844683591</v>
      </c>
    </row>
    <row r="140" spans="1:14" ht="12" customHeight="1" x14ac:dyDescent="0.25">
      <c r="A140" s="148" t="s">
        <v>156</v>
      </c>
      <c r="B140" s="149" t="s">
        <v>96</v>
      </c>
      <c r="C140" s="150">
        <f t="shared" ca="1" si="47"/>
        <v>0.1756252043792085</v>
      </c>
      <c r="D140" s="150">
        <f t="shared" ca="1" si="48"/>
        <v>0.18038057066713287</v>
      </c>
      <c r="E140" s="150">
        <f t="shared" ca="1" si="49"/>
        <v>0.17586616124687265</v>
      </c>
      <c r="F140" s="150">
        <f t="shared" ca="1" si="50"/>
        <v>0.19444079450607071</v>
      </c>
      <c r="G140" s="150">
        <f t="shared" ca="1" si="51"/>
        <v>0.23167599162822616</v>
      </c>
      <c r="H140" s="150">
        <f t="shared" ca="1" si="52"/>
        <v>0.26429223781263061</v>
      </c>
      <c r="I140" s="150">
        <f t="shared" ca="1" si="53"/>
        <v>0.27236509902751249</v>
      </c>
      <c r="J140" s="150">
        <f t="shared" ca="1" si="54"/>
        <v>0.24310972413692755</v>
      </c>
      <c r="K140" s="150">
        <f t="shared" ca="1" si="55"/>
        <v>0.25828489428630402</v>
      </c>
      <c r="L140" s="150">
        <f t="shared" ca="1" si="56"/>
        <v>0.26190949361458249</v>
      </c>
      <c r="M140" s="150">
        <f t="shared" ca="1" si="57"/>
        <v>0.26738661115326723</v>
      </c>
      <c r="N140" s="150">
        <f t="shared" ca="1" si="58"/>
        <v>0.25886289577892113</v>
      </c>
    </row>
    <row r="141" spans="1:14" ht="12" customHeight="1" x14ac:dyDescent="0.25">
      <c r="A141" s="148" t="s">
        <v>157</v>
      </c>
      <c r="B141" s="149" t="s">
        <v>108</v>
      </c>
      <c r="C141" s="150">
        <f t="shared" ca="1" si="47"/>
        <v>0.18389278409409926</v>
      </c>
      <c r="D141" s="150">
        <f t="shared" ca="1" si="48"/>
        <v>0.18945252161880741</v>
      </c>
      <c r="E141" s="150">
        <f t="shared" ca="1" si="49"/>
        <v>0.18554107379788626</v>
      </c>
      <c r="F141" s="150">
        <f t="shared" ca="1" si="50"/>
        <v>0.20396074999795547</v>
      </c>
      <c r="G141" s="150">
        <f t="shared" ca="1" si="51"/>
        <v>0.19237830049681706</v>
      </c>
      <c r="H141" s="150">
        <f t="shared" ca="1" si="52"/>
        <v>0.27564409686318142</v>
      </c>
      <c r="I141" s="150">
        <f t="shared" ca="1" si="53"/>
        <v>0.28144313260355946</v>
      </c>
      <c r="J141" s="150">
        <f t="shared" ca="1" si="54"/>
        <v>0.30287226887583374</v>
      </c>
      <c r="K141" s="150">
        <f t="shared" ca="1" si="55"/>
        <v>0.31457030034291111</v>
      </c>
      <c r="L141" s="150">
        <f t="shared" ca="1" si="56"/>
        <v>0.33399921602619448</v>
      </c>
      <c r="M141" s="150">
        <f t="shared" ca="1" si="57"/>
        <v>0.32422173578422131</v>
      </c>
      <c r="N141" s="150">
        <f t="shared" ca="1" si="58"/>
        <v>0.34068048861514283</v>
      </c>
    </row>
    <row r="142" spans="1:14" ht="12" customHeight="1" x14ac:dyDescent="0.25">
      <c r="A142" s="148" t="s">
        <v>158</v>
      </c>
      <c r="B142" s="149" t="s">
        <v>115</v>
      </c>
      <c r="C142" s="150">
        <f t="shared" ca="1" si="47"/>
        <v>5.0632577776684042E-2</v>
      </c>
      <c r="D142" s="150">
        <f t="shared" ca="1" si="48"/>
        <v>5.0320855808266805E-2</v>
      </c>
      <c r="E142" s="150">
        <f t="shared" ca="1" si="49"/>
        <v>4.4527897517248734E-2</v>
      </c>
      <c r="F142" s="150">
        <f t="shared" ca="1" si="50"/>
        <v>6.232540569659227E-2</v>
      </c>
      <c r="G142" s="150">
        <f t="shared" ca="1" si="51"/>
        <v>6.0969705978481371E-2</v>
      </c>
      <c r="H142" s="150">
        <f t="shared" ca="1" si="52"/>
        <v>8.1775172538780305E-2</v>
      </c>
      <c r="I142" s="150">
        <f t="shared" ca="1" si="53"/>
        <v>7.8963424659717021E-2</v>
      </c>
      <c r="J142" s="150">
        <f t="shared" ca="1" si="54"/>
        <v>9.2558591338978993E-2</v>
      </c>
      <c r="K142" s="150">
        <f t="shared" ca="1" si="55"/>
        <v>8.8011372474704488E-2</v>
      </c>
      <c r="L142" s="150">
        <f t="shared" ca="1" si="56"/>
        <v>7.8738929687497405E-2</v>
      </c>
      <c r="M142" s="150">
        <f t="shared" ca="1" si="57"/>
        <v>8.8635604435969267E-2</v>
      </c>
      <c r="N142" s="150">
        <f t="shared" ca="1" si="58"/>
        <v>0.1079113905566553</v>
      </c>
    </row>
    <row r="143" spans="1:14" ht="12" customHeight="1" x14ac:dyDescent="0.25">
      <c r="A143" s="148" t="s">
        <v>159</v>
      </c>
      <c r="B143" s="149" t="s">
        <v>119</v>
      </c>
      <c r="C143" s="150">
        <f t="shared" ca="1" si="47"/>
        <v>0.39483755796494269</v>
      </c>
      <c r="D143" s="150">
        <f t="shared" ca="1" si="48"/>
        <v>0.39101069572862257</v>
      </c>
      <c r="E143" s="150">
        <f t="shared" ca="1" si="49"/>
        <v>0.41393714150118882</v>
      </c>
      <c r="F143" s="150">
        <f t="shared" ca="1" si="50"/>
        <v>0.41413347167148912</v>
      </c>
      <c r="G143" s="150">
        <f t="shared" ca="1" si="51"/>
        <v>0.43250125255452165</v>
      </c>
      <c r="H143" s="150">
        <f t="shared" ca="1" si="52"/>
        <v>0.43074771358384051</v>
      </c>
      <c r="I143" s="150">
        <f t="shared" ca="1" si="53"/>
        <v>0.44151867678534373</v>
      </c>
      <c r="J143" s="150">
        <f t="shared" ca="1" si="54"/>
        <v>0.45890935912025993</v>
      </c>
      <c r="K143" s="150">
        <f t="shared" ca="1" si="55"/>
        <v>0.4833239095876346</v>
      </c>
      <c r="L143" s="150">
        <f t="shared" ca="1" si="56"/>
        <v>0.50709808700345316</v>
      </c>
      <c r="M143" s="150">
        <f t="shared" ca="1" si="57"/>
        <v>0.51931748080185969</v>
      </c>
      <c r="N143" s="150">
        <f t="shared" ca="1" si="58"/>
        <v>0.52761011008258574</v>
      </c>
    </row>
    <row r="144" spans="1:14" ht="12" customHeight="1" x14ac:dyDescent="0.25">
      <c r="A144" s="148" t="s">
        <v>160</v>
      </c>
      <c r="B144" s="149" t="s">
        <v>109</v>
      </c>
      <c r="C144" s="150">
        <f t="shared" ca="1" si="47"/>
        <v>0.46714775772359368</v>
      </c>
      <c r="D144" s="150">
        <f t="shared" ca="1" si="48"/>
        <v>0.51879890122306138</v>
      </c>
      <c r="E144" s="150">
        <f t="shared" ca="1" si="49"/>
        <v>0.56353579425461231</v>
      </c>
      <c r="F144" s="150">
        <f t="shared" ca="1" si="50"/>
        <v>0.58745762159488735</v>
      </c>
      <c r="G144" s="150">
        <f t="shared" ca="1" si="51"/>
        <v>0.6105812384467274</v>
      </c>
      <c r="H144" s="150">
        <f t="shared" ca="1" si="52"/>
        <v>0.63634388876493553</v>
      </c>
      <c r="I144" s="150">
        <f t="shared" ca="1" si="53"/>
        <v>0.60949766607243283</v>
      </c>
      <c r="J144" s="150">
        <f t="shared" ca="1" si="54"/>
        <v>0.62241657914370374</v>
      </c>
      <c r="K144" s="150">
        <f t="shared" ca="1" si="55"/>
        <v>0.65846795157675697</v>
      </c>
      <c r="L144" s="150">
        <f t="shared" ca="1" si="56"/>
        <v>0.67130291283843757</v>
      </c>
      <c r="M144" s="150">
        <f t="shared" ca="1" si="57"/>
        <v>0.6796633498612582</v>
      </c>
      <c r="N144" s="150">
        <f t="shared" ca="1" si="58"/>
        <v>0.68646852665586833</v>
      </c>
    </row>
    <row r="145" spans="1:14" ht="12" customHeight="1" x14ac:dyDescent="0.25">
      <c r="A145" s="151" t="s">
        <v>161</v>
      </c>
      <c r="B145" s="152" t="s">
        <v>112</v>
      </c>
      <c r="C145" s="153">
        <f t="shared" ca="1" si="47"/>
        <v>7.2826231629134651E-3</v>
      </c>
      <c r="D145" s="153">
        <f t="shared" ca="1" si="48"/>
        <v>7.5129822262572166E-3</v>
      </c>
      <c r="E145" s="153">
        <f t="shared" ca="1" si="49"/>
        <v>8.546938619935383E-3</v>
      </c>
      <c r="F145" s="153">
        <f t="shared" ca="1" si="50"/>
        <v>1.0001761177696498E-2</v>
      </c>
      <c r="G145" s="153">
        <f t="shared" ca="1" si="51"/>
        <v>1.9346693263116433E-2</v>
      </c>
      <c r="H145" s="153">
        <f t="shared" ca="1" si="52"/>
        <v>2.3435594984525181E-2</v>
      </c>
      <c r="I145" s="153">
        <f t="shared" ca="1" si="53"/>
        <v>2.6592998904591037E-2</v>
      </c>
      <c r="J145" s="153">
        <f t="shared" ca="1" si="54"/>
        <v>3.0193960255415559E-2</v>
      </c>
      <c r="K145" s="153">
        <f t="shared" ca="1" si="55"/>
        <v>3.2378047544012564E-2</v>
      </c>
      <c r="L145" s="153">
        <f t="shared" ca="1" si="56"/>
        <v>4.0306786510175864E-2</v>
      </c>
      <c r="M145" s="153">
        <f t="shared" ca="1" si="57"/>
        <v>4.7342000124825943E-2</v>
      </c>
      <c r="N145" s="153">
        <f t="shared" ca="1" si="58"/>
        <v>5.5344022840379849E-2</v>
      </c>
    </row>
    <row r="146" spans="1:14" ht="12" customHeight="1" x14ac:dyDescent="0.25">
      <c r="A146" s="148" t="s">
        <v>162</v>
      </c>
      <c r="B146" s="149" t="s">
        <v>110</v>
      </c>
      <c r="C146" s="150">
        <f t="shared" ca="1" si="47"/>
        <v>0.52251723808808959</v>
      </c>
      <c r="D146" s="150">
        <f t="shared" ca="1" si="48"/>
        <v>0.53394196512499081</v>
      </c>
      <c r="E146" s="150">
        <f t="shared" ca="1" si="49"/>
        <v>0.56920702782957755</v>
      </c>
      <c r="F146" s="150">
        <f t="shared" ca="1" si="50"/>
        <v>0.58560096104557124</v>
      </c>
      <c r="G146" s="150">
        <f t="shared" ca="1" si="51"/>
        <v>0.62001491311675061</v>
      </c>
      <c r="H146" s="150">
        <f t="shared" ca="1" si="52"/>
        <v>0.62134876926516147</v>
      </c>
      <c r="I146" s="150">
        <f t="shared" ca="1" si="53"/>
        <v>0.63919420446272668</v>
      </c>
      <c r="J146" s="150">
        <f t="shared" ca="1" si="54"/>
        <v>0.65186568677940315</v>
      </c>
      <c r="K146" s="150">
        <f t="shared" ca="1" si="55"/>
        <v>0.64562458977880144</v>
      </c>
      <c r="L146" s="150">
        <f t="shared" ca="1" si="56"/>
        <v>0.59031986304486772</v>
      </c>
      <c r="M146" s="150">
        <f t="shared" ca="1" si="57"/>
        <v>0.58155343651621172</v>
      </c>
      <c r="N146" s="150">
        <f t="shared" ca="1" si="58"/>
        <v>0.63370785738890201</v>
      </c>
    </row>
    <row r="147" spans="1:14" ht="12" customHeight="1" x14ac:dyDescent="0.25">
      <c r="A147" s="151" t="s">
        <v>163</v>
      </c>
      <c r="B147" s="152" t="s">
        <v>111</v>
      </c>
      <c r="C147" s="153">
        <f t="shared" ca="1" si="47"/>
        <v>0.25493290463948431</v>
      </c>
      <c r="D147" s="153">
        <f t="shared" ca="1" si="48"/>
        <v>0.28799431434892586</v>
      </c>
      <c r="E147" s="153">
        <f t="shared" ca="1" si="49"/>
        <v>0.28398536785134709</v>
      </c>
      <c r="F147" s="153">
        <f t="shared" ca="1" si="50"/>
        <v>0.29257310275767695</v>
      </c>
      <c r="G147" s="153">
        <f t="shared" ca="1" si="51"/>
        <v>0.30835778425265581</v>
      </c>
      <c r="H147" s="153">
        <f t="shared" ca="1" si="52"/>
        <v>0.31775082898380819</v>
      </c>
      <c r="I147" s="153">
        <f t="shared" ca="1" si="53"/>
        <v>0.32566039503515865</v>
      </c>
      <c r="J147" s="153">
        <f t="shared" ca="1" si="54"/>
        <v>0.33807131192097917</v>
      </c>
      <c r="K147" s="153">
        <f t="shared" ca="1" si="55"/>
        <v>0.33166235372042741</v>
      </c>
      <c r="L147" s="153">
        <f t="shared" ca="1" si="56"/>
        <v>0.32733349940127299</v>
      </c>
      <c r="M147" s="153">
        <f t="shared" ca="1" si="57"/>
        <v>0.31654843575788061</v>
      </c>
      <c r="N147" s="153">
        <f t="shared" ca="1" si="58"/>
        <v>0.33808541952604493</v>
      </c>
    </row>
    <row r="148" spans="1:14" ht="12" customHeight="1" x14ac:dyDescent="0.25">
      <c r="A148" s="148" t="s">
        <v>168</v>
      </c>
      <c r="B148" s="149" t="s">
        <v>114</v>
      </c>
      <c r="C148" s="156">
        <f t="shared" ca="1" si="47"/>
        <v>0.3420594095809889</v>
      </c>
      <c r="D148" s="156">
        <f t="shared" ca="1" si="48"/>
        <v>0.39098762864013525</v>
      </c>
      <c r="E148" s="156">
        <f t="shared" ca="1" si="49"/>
        <v>0.31043383535402558</v>
      </c>
      <c r="F148" s="156">
        <f t="shared" ca="1" si="50"/>
        <v>0.33486823341627875</v>
      </c>
      <c r="G148" s="156">
        <f t="shared" ca="1" si="51"/>
        <v>0.38799967243576217</v>
      </c>
      <c r="H148" s="156">
        <f t="shared" ca="1" si="52"/>
        <v>0.34729803772971451</v>
      </c>
      <c r="I148" s="156">
        <f t="shared" ca="1" si="53"/>
        <v>0.31660409532969314</v>
      </c>
      <c r="J148" s="156">
        <f t="shared" ca="1" si="54"/>
        <v>0.31953865260854081</v>
      </c>
      <c r="K148" s="156">
        <f t="shared" ca="1" si="55"/>
        <v>0.39105022098829861</v>
      </c>
      <c r="L148" s="156">
        <f t="shared" ca="1" si="56"/>
        <v>0.37766571055326248</v>
      </c>
      <c r="M148" s="156">
        <f t="shared" ca="1" si="57"/>
        <v>0.30978080345077391</v>
      </c>
      <c r="N148" s="156">
        <f t="shared" ca="1" si="58"/>
        <v>0.3455496082108041</v>
      </c>
    </row>
    <row r="149" spans="1:14" ht="12" customHeight="1" x14ac:dyDescent="0.25">
      <c r="A149" s="148" t="s">
        <v>169</v>
      </c>
      <c r="B149" s="149" t="s">
        <v>86</v>
      </c>
      <c r="C149" s="158" t="str">
        <f t="shared" ca="1" si="47"/>
        <v>:</v>
      </c>
      <c r="D149" s="158">
        <f t="shared" ca="1" si="48"/>
        <v>0.52906690953441227</v>
      </c>
      <c r="E149" s="158">
        <f t="shared" ca="1" si="49"/>
        <v>0.51358493350056011</v>
      </c>
      <c r="F149" s="158">
        <f t="shared" ca="1" si="50"/>
        <v>0.49126213442858274</v>
      </c>
      <c r="G149" s="158">
        <f t="shared" ca="1" si="51"/>
        <v>0.46007973946642283</v>
      </c>
      <c r="H149" s="158">
        <f t="shared" ca="1" si="52"/>
        <v>0.6207753947612803</v>
      </c>
      <c r="I149" s="158">
        <f t="shared" ca="1" si="53"/>
        <v>0.76477995983799052</v>
      </c>
      <c r="J149" s="158">
        <f t="shared" ca="1" si="54"/>
        <v>0.81357698628672726</v>
      </c>
      <c r="K149" s="158">
        <f t="shared" ca="1" si="55"/>
        <v>0.79856196660782819</v>
      </c>
      <c r="L149" s="158">
        <f t="shared" ca="1" si="56"/>
        <v>0.68552915724662311</v>
      </c>
      <c r="M149" s="158">
        <f t="shared" ca="1" si="57"/>
        <v>0.67691190469180873</v>
      </c>
      <c r="N149" s="158">
        <f t="shared" ca="1" si="58"/>
        <v>0.68615664424047662</v>
      </c>
    </row>
    <row r="150" spans="1:14" ht="12" customHeight="1" x14ac:dyDescent="0.25">
      <c r="A150" s="148" t="s">
        <v>170</v>
      </c>
      <c r="B150" s="149" t="s">
        <v>84</v>
      </c>
      <c r="C150" s="158">
        <f t="shared" ca="1" si="47"/>
        <v>0.23375822431455309</v>
      </c>
      <c r="D150" s="158">
        <f t="shared" ca="1" si="48"/>
        <v>0.24681351062793311</v>
      </c>
      <c r="E150" s="158">
        <f t="shared" ca="1" si="49"/>
        <v>0.24917236525196015</v>
      </c>
      <c r="F150" s="158">
        <f t="shared" ca="1" si="50"/>
        <v>0.22491250196721449</v>
      </c>
      <c r="G150" s="158">
        <f t="shared" ca="1" si="51"/>
        <v>0.24641810837901981</v>
      </c>
      <c r="H150" s="158">
        <f t="shared" ca="1" si="52"/>
        <v>0.29207472902608617</v>
      </c>
      <c r="I150" s="158">
        <f t="shared" ca="1" si="53"/>
        <v>0.26503499323305613</v>
      </c>
      <c r="J150" s="158">
        <f t="shared" ca="1" si="54"/>
        <v>0.27338339504168663</v>
      </c>
      <c r="K150" s="158">
        <f t="shared" ca="1" si="55"/>
        <v>0.29594754643034171</v>
      </c>
      <c r="L150" s="158">
        <f t="shared" ca="1" si="56"/>
        <v>0.31762456802448502</v>
      </c>
      <c r="M150" s="158">
        <f t="shared" ca="1" si="57"/>
        <v>0.34990519055714026</v>
      </c>
      <c r="N150" s="158">
        <f t="shared" ca="1" si="58"/>
        <v>0.3578101698380392</v>
      </c>
    </row>
    <row r="151" spans="1:14" ht="12" customHeight="1" x14ac:dyDescent="0.25">
      <c r="A151" s="151" t="s">
        <v>167</v>
      </c>
      <c r="B151" s="152" t="s">
        <v>116</v>
      </c>
      <c r="C151" s="159">
        <f t="shared" ca="1" si="47"/>
        <v>0.17726000601311126</v>
      </c>
      <c r="D151" s="159">
        <f t="shared" ca="1" si="48"/>
        <v>0.17052959987474317</v>
      </c>
      <c r="E151" s="159">
        <f t="shared" ca="1" si="49"/>
        <v>0.15319660988752215</v>
      </c>
      <c r="F151" s="159">
        <f t="shared" ca="1" si="50"/>
        <v>0.14676188166072121</v>
      </c>
      <c r="G151" s="159">
        <f t="shared" ca="1" si="51"/>
        <v>0.14881831416149624</v>
      </c>
      <c r="H151" s="159">
        <f t="shared" ca="1" si="52"/>
        <v>0.15824368647958881</v>
      </c>
      <c r="I151" s="159">
        <f t="shared" ca="1" si="53"/>
        <v>0.14638910696997798</v>
      </c>
      <c r="J151" s="159">
        <f t="shared" ca="1" si="54"/>
        <v>0.12197043830333187</v>
      </c>
      <c r="K151" s="159">
        <f t="shared" ca="1" si="55"/>
        <v>0.11842001528499091</v>
      </c>
      <c r="L151" s="159">
        <f t="shared" ca="1" si="56"/>
        <v>0.12739540610963782</v>
      </c>
      <c r="M151" s="159">
        <f t="shared" ca="1" si="57"/>
        <v>0.12381631683079018</v>
      </c>
      <c r="N151" s="159">
        <f t="shared" ca="1" si="58"/>
        <v>0.12156834933001076</v>
      </c>
    </row>
  </sheetData>
  <pageMargins left="0.7" right="0.7" top="0.75" bottom="0.75" header="0.3" footer="0.3"/>
  <pageSetup paperSize="9" scale="56" fitToHeight="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8" t="s">
        <v>79</v>
      </c>
      <c r="H1" s="190" t="s">
        <v>89</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7.8021301579857019</v>
      </c>
      <c r="D7" s="9">
        <v>7.9214639950667447</v>
      </c>
      <c r="E7" s="9">
        <v>8.0634333011977031</v>
      </c>
      <c r="F7" s="9">
        <v>8.318983819276168</v>
      </c>
      <c r="G7" s="9">
        <v>8.6805985912434771</v>
      </c>
      <c r="H7" s="9">
        <v>8.77938299590922</v>
      </c>
      <c r="I7" s="9">
        <v>8.8767996386912973</v>
      </c>
      <c r="J7" s="9">
        <v>8.8835741768501855</v>
      </c>
      <c r="K7" s="9">
        <v>8.956872247843874</v>
      </c>
      <c r="L7" s="9">
        <v>8.9609430504529382</v>
      </c>
      <c r="M7" s="9">
        <v>9.0768057184050317</v>
      </c>
      <c r="N7" s="9">
        <v>8.9157122384637422</v>
      </c>
      <c r="O7" s="9">
        <v>0</v>
      </c>
      <c r="P7" s="9">
        <v>0</v>
      </c>
      <c r="Q7" s="9">
        <v>0</v>
      </c>
      <c r="R7" s="9">
        <v>0</v>
      </c>
      <c r="S7" s="9">
        <v>0</v>
      </c>
    </row>
    <row r="8" spans="1:27" s="4" customFormat="1" ht="15" customHeight="1" x14ac:dyDescent="0.35">
      <c r="A8" s="4" t="s">
        <v>3</v>
      </c>
      <c r="C8" s="9">
        <v>3.8521066208082551</v>
      </c>
      <c r="D8" s="9">
        <v>4.5765955676365353</v>
      </c>
      <c r="E8" s="9">
        <v>4.6245729822685968</v>
      </c>
      <c r="F8" s="9">
        <v>4.7791397548441275</v>
      </c>
      <c r="G8" s="9">
        <v>5.3420384330820454</v>
      </c>
      <c r="H8" s="9">
        <v>5.8920089571042977</v>
      </c>
      <c r="I8" s="9">
        <v>5.7587639340008314</v>
      </c>
      <c r="J8" s="9">
        <v>5.7301344294612333</v>
      </c>
      <c r="K8" s="9">
        <v>6.3974037720614358</v>
      </c>
      <c r="L8" s="9">
        <v>7.0918461288194736</v>
      </c>
      <c r="M8" s="9">
        <v>7.0073179391310347</v>
      </c>
      <c r="N8" s="9">
        <v>7.8003395286284363</v>
      </c>
      <c r="O8" s="9">
        <v>0</v>
      </c>
      <c r="P8" s="9">
        <v>0</v>
      </c>
      <c r="Q8" s="9">
        <v>0</v>
      </c>
      <c r="R8" s="9">
        <v>0</v>
      </c>
      <c r="S8" s="9">
        <v>0</v>
      </c>
    </row>
    <row r="9" spans="1:27" s="4" customFormat="1" ht="15" customHeight="1" x14ac:dyDescent="0.35">
      <c r="A9" s="4" t="s">
        <v>4</v>
      </c>
      <c r="C9" s="9">
        <v>0.79097162510748054</v>
      </c>
      <c r="D9" s="9">
        <v>1.5217540842648323</v>
      </c>
      <c r="E9" s="9">
        <v>1.8154772141014617</v>
      </c>
      <c r="F9" s="9">
        <v>1.7971625107480653</v>
      </c>
      <c r="G9" s="9">
        <v>1.7223559759243334</v>
      </c>
      <c r="H9" s="9">
        <v>1.7468615649183143</v>
      </c>
      <c r="I9" s="9">
        <v>1.8184006878761823</v>
      </c>
      <c r="J9" s="9">
        <v>2.2135855546001717</v>
      </c>
      <c r="K9" s="9">
        <v>3.2912295786758383</v>
      </c>
      <c r="L9" s="9">
        <v>6.340326741186586</v>
      </c>
      <c r="M9" s="9">
        <v>8.1462596732588128</v>
      </c>
      <c r="N9" s="9">
        <v>8.918400687876181</v>
      </c>
      <c r="O9" s="9">
        <v>0</v>
      </c>
      <c r="P9" s="9">
        <v>0</v>
      </c>
      <c r="Q9" s="9">
        <v>0</v>
      </c>
      <c r="R9" s="9">
        <v>0</v>
      </c>
      <c r="S9" s="9">
        <v>0</v>
      </c>
    </row>
    <row r="10" spans="1:27" s="4" customFormat="1" ht="15" customHeight="1" x14ac:dyDescent="0.35">
      <c r="A10" s="4" t="s">
        <v>5</v>
      </c>
      <c r="C10" s="9">
        <v>0</v>
      </c>
      <c r="D10" s="9">
        <v>0</v>
      </c>
      <c r="E10" s="9">
        <v>0</v>
      </c>
      <c r="F10" s="9">
        <v>0</v>
      </c>
      <c r="G10" s="9">
        <v>0</v>
      </c>
      <c r="H10" s="9">
        <v>0</v>
      </c>
      <c r="I10" s="9">
        <v>0</v>
      </c>
      <c r="J10" s="9">
        <v>0</v>
      </c>
      <c r="K10" s="9">
        <v>0</v>
      </c>
      <c r="L10" s="9">
        <v>0.16801375752364572</v>
      </c>
      <c r="M10" s="9">
        <v>1.8061908856405846</v>
      </c>
      <c r="N10" s="9">
        <v>2.0343078245915733</v>
      </c>
      <c r="O10" s="9">
        <v>0</v>
      </c>
      <c r="P10" s="9">
        <v>0</v>
      </c>
      <c r="Q10" s="9">
        <v>0</v>
      </c>
      <c r="R10" s="9">
        <v>0</v>
      </c>
      <c r="S10" s="9">
        <v>0</v>
      </c>
    </row>
    <row r="11" spans="1:27" s="4" customFormat="1" ht="15" customHeight="1" x14ac:dyDescent="0.35">
      <c r="A11" s="4" t="s">
        <v>6</v>
      </c>
      <c r="C11" s="9">
        <v>3.660791057609631</v>
      </c>
      <c r="D11" s="9">
        <v>3.969303525365433</v>
      </c>
      <c r="E11" s="9">
        <v>4.7477214101461742</v>
      </c>
      <c r="F11" s="9">
        <v>5.3883920894239061</v>
      </c>
      <c r="G11" s="9">
        <v>5.9886500429922611</v>
      </c>
      <c r="H11" s="9">
        <v>6.7226999140154753</v>
      </c>
      <c r="I11" s="10">
        <v>7.2347377472055037</v>
      </c>
      <c r="J11" s="9">
        <v>8.1204275218972786</v>
      </c>
      <c r="K11" s="9">
        <v>8.7907497729815152</v>
      </c>
      <c r="L11" s="9">
        <v>8.4495532992876683</v>
      </c>
      <c r="M11" s="9">
        <v>8.7028289045439138</v>
      </c>
      <c r="N11" s="9">
        <v>9.1876919440715046</v>
      </c>
      <c r="O11" s="9">
        <v>0</v>
      </c>
      <c r="P11" s="9">
        <v>0</v>
      </c>
      <c r="Q11" s="9">
        <v>0</v>
      </c>
      <c r="R11" s="9">
        <v>0</v>
      </c>
      <c r="S11" s="9">
        <v>0</v>
      </c>
    </row>
    <row r="12" spans="1:27" s="4" customFormat="1" ht="15" customHeight="1" x14ac:dyDescent="0.35">
      <c r="A12" s="11" t="s">
        <v>7</v>
      </c>
      <c r="B12" s="11"/>
      <c r="C12" s="12">
        <f>SUM(C7:C11)</f>
        <v>16.105999461511068</v>
      </c>
      <c r="D12" s="12">
        <f t="shared" ref="D12:S12" si="0">SUM(D7:D11)</f>
        <v>17.989117172333543</v>
      </c>
      <c r="E12" s="12">
        <f t="shared" si="0"/>
        <v>19.251204907713937</v>
      </c>
      <c r="F12" s="12">
        <f t="shared" si="0"/>
        <v>20.283678174292266</v>
      </c>
      <c r="G12" s="12">
        <f t="shared" si="0"/>
        <v>21.733643043242118</v>
      </c>
      <c r="H12" s="12">
        <f t="shared" si="0"/>
        <v>23.14095343194731</v>
      </c>
      <c r="I12" s="12">
        <f t="shared" si="0"/>
        <v>23.688702007773813</v>
      </c>
      <c r="J12" s="12">
        <f t="shared" si="0"/>
        <v>24.947721682808869</v>
      </c>
      <c r="K12" s="12">
        <f t="shared" si="0"/>
        <v>27.436255371562666</v>
      </c>
      <c r="L12" s="12">
        <f t="shared" si="0"/>
        <v>31.010682977270314</v>
      </c>
      <c r="M12" s="12">
        <f t="shared" si="0"/>
        <v>34.739403120979375</v>
      </c>
      <c r="N12" s="12">
        <f t="shared" si="0"/>
        <v>36.856452223631436</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580.9114359415305</v>
      </c>
      <c r="D15" s="12">
        <v>568.27171109200344</v>
      </c>
      <c r="E15" s="12">
        <v>609.28632846087703</v>
      </c>
      <c r="F15" s="12">
        <v>615.73516766981948</v>
      </c>
      <c r="G15" s="12">
        <v>608.08254514187445</v>
      </c>
      <c r="H15" s="12">
        <v>564.91831470335342</v>
      </c>
      <c r="I15" s="12">
        <v>627.17110920034395</v>
      </c>
      <c r="J15" s="12">
        <v>613.2416165090284</v>
      </c>
      <c r="K15" s="12">
        <v>590.45571797076525</v>
      </c>
      <c r="L15" s="12">
        <v>584.17884780739462</v>
      </c>
      <c r="M15" s="12">
        <v>584.60877042132415</v>
      </c>
      <c r="N15" s="12">
        <v>595.95872742906283</v>
      </c>
      <c r="O15" s="12">
        <v>0</v>
      </c>
      <c r="P15" s="12">
        <v>0</v>
      </c>
      <c r="Q15" s="12">
        <v>0</v>
      </c>
      <c r="R15" s="12">
        <v>0</v>
      </c>
      <c r="S15" s="12">
        <v>0</v>
      </c>
    </row>
    <row r="16" spans="1:27" s="7" customFormat="1" ht="27" customHeight="1" thickBot="1" x14ac:dyDescent="0.4">
      <c r="A16" s="13" t="s">
        <v>11</v>
      </c>
      <c r="B16" s="14"/>
      <c r="C16" s="15">
        <f t="shared" ref="C16:S16" si="1">IF(C15&gt;0,C12/C15,"")</f>
        <v>2.7725395757456146E-2</v>
      </c>
      <c r="D16" s="15">
        <f t="shared" si="1"/>
        <v>3.1655837905014236E-2</v>
      </c>
      <c r="E16" s="15">
        <f t="shared" si="1"/>
        <v>3.159631852620845E-2</v>
      </c>
      <c r="F16" s="15">
        <f t="shared" si="1"/>
        <v>3.294221158595434E-2</v>
      </c>
      <c r="G16" s="15">
        <f t="shared" si="1"/>
        <v>3.5741271011440305E-2</v>
      </c>
      <c r="H16" s="15">
        <f t="shared" si="1"/>
        <v>4.0963362011194396E-2</v>
      </c>
      <c r="I16" s="15">
        <f t="shared" si="1"/>
        <v>3.7770716253140858E-2</v>
      </c>
      <c r="J16" s="15">
        <f t="shared" si="1"/>
        <v>4.0681716653262354E-2</v>
      </c>
      <c r="K16" s="15">
        <f t="shared" si="1"/>
        <v>4.6466237071686879E-2</v>
      </c>
      <c r="L16" s="15">
        <f t="shared" si="1"/>
        <v>5.3084227704688514E-2</v>
      </c>
      <c r="M16" s="15">
        <f t="shared" si="1"/>
        <v>5.9423335534194759E-2</v>
      </c>
      <c r="N16" s="15">
        <f t="shared" si="1"/>
        <v>6.1843967589212748E-2</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v>
      </c>
      <c r="I19" s="9">
        <v>0</v>
      </c>
      <c r="J19" s="9">
        <v>0</v>
      </c>
      <c r="K19" s="9">
        <v>0</v>
      </c>
      <c r="L19" s="9">
        <v>0</v>
      </c>
      <c r="M19" s="9">
        <v>2.0197764402407566E-2</v>
      </c>
      <c r="N19" s="9">
        <v>2.1805674978503869E-2</v>
      </c>
      <c r="O19" s="9">
        <v>0</v>
      </c>
      <c r="P19" s="9">
        <v>0</v>
      </c>
      <c r="Q19" s="9">
        <v>0</v>
      </c>
      <c r="R19" s="9">
        <v>0</v>
      </c>
      <c r="S19" s="9">
        <v>0</v>
      </c>
    </row>
    <row r="20" spans="1:19" s="4" customFormat="1" ht="15" customHeight="1" x14ac:dyDescent="0.35">
      <c r="A20" s="4" t="s">
        <v>14</v>
      </c>
      <c r="C20" s="9">
        <v>0</v>
      </c>
      <c r="D20" s="9">
        <v>0</v>
      </c>
      <c r="E20" s="9">
        <v>0</v>
      </c>
      <c r="F20" s="9">
        <v>0</v>
      </c>
      <c r="G20" s="9">
        <v>0</v>
      </c>
      <c r="H20" s="9">
        <v>0</v>
      </c>
      <c r="I20" s="9">
        <v>0</v>
      </c>
      <c r="J20" s="9">
        <v>0</v>
      </c>
      <c r="K20" s="9">
        <v>0</v>
      </c>
      <c r="L20" s="9">
        <v>0</v>
      </c>
      <c r="M20" s="9">
        <v>6.5786758383490962E-2</v>
      </c>
      <c r="N20" s="9">
        <v>6.4178847807394662E-2</v>
      </c>
      <c r="O20" s="9">
        <v>0</v>
      </c>
      <c r="P20" s="9">
        <v>0</v>
      </c>
      <c r="Q20" s="9">
        <v>0</v>
      </c>
      <c r="R20" s="9">
        <v>0</v>
      </c>
      <c r="S20" s="9">
        <v>0</v>
      </c>
    </row>
    <row r="21" spans="1:19" s="4" customFormat="1" ht="15" customHeight="1" x14ac:dyDescent="0.35">
      <c r="A21" s="4" t="s">
        <v>15</v>
      </c>
      <c r="C21" s="9">
        <v>0.92605331040412719</v>
      </c>
      <c r="D21" s="9">
        <v>1.1606534823731731</v>
      </c>
      <c r="E21" s="9">
        <v>1.3705588993981084</v>
      </c>
      <c r="F21" s="9">
        <v>1.5087360275150472</v>
      </c>
      <c r="G21" s="9">
        <v>1.4924161650902834</v>
      </c>
      <c r="H21" s="9">
        <v>1.5495098882201201</v>
      </c>
      <c r="I21" s="9">
        <v>1.7530524505588991</v>
      </c>
      <c r="J21" s="9">
        <v>2.1074806534823733</v>
      </c>
      <c r="K21" s="9">
        <v>2.1817970765262258</v>
      </c>
      <c r="L21" s="9">
        <v>2.4058555460017201</v>
      </c>
      <c r="M21" s="9">
        <v>2.4843250214961308</v>
      </c>
      <c r="N21" s="9">
        <v>2.6820980223559761</v>
      </c>
      <c r="O21" s="9">
        <v>0</v>
      </c>
      <c r="P21" s="9">
        <v>0</v>
      </c>
      <c r="Q21" s="9">
        <v>0</v>
      </c>
      <c r="R21" s="9">
        <v>0</v>
      </c>
      <c r="S21" s="9">
        <v>0</v>
      </c>
    </row>
    <row r="22" spans="1:19" s="4" customFormat="1" ht="15" customHeight="1" x14ac:dyDescent="0.35">
      <c r="A22" s="4" t="s">
        <v>16</v>
      </c>
      <c r="C22" s="9">
        <v>5.5227858985382632</v>
      </c>
      <c r="D22" s="9">
        <v>6.9218916595012905</v>
      </c>
      <c r="E22" s="9">
        <v>8.1737231298366293</v>
      </c>
      <c r="F22" s="9">
        <v>8.6374376612209804</v>
      </c>
      <c r="G22" s="9">
        <v>8.2238349097162509</v>
      </c>
      <c r="H22" s="9">
        <v>8.0807566638005159</v>
      </c>
      <c r="I22" s="9">
        <v>8.5650902837489244</v>
      </c>
      <c r="J22" s="9">
        <v>8.9845227858985393</v>
      </c>
      <c r="K22" s="9">
        <v>8.9102063628546873</v>
      </c>
      <c r="L22" s="9">
        <v>8.6861478933791929</v>
      </c>
      <c r="M22" s="9">
        <v>8.0917712811693896</v>
      </c>
      <c r="N22" s="9">
        <v>7.8939982803095443</v>
      </c>
      <c r="O22" s="9">
        <v>0</v>
      </c>
      <c r="P22" s="9">
        <v>0</v>
      </c>
      <c r="Q22" s="9">
        <v>0</v>
      </c>
      <c r="R22" s="9">
        <v>0</v>
      </c>
      <c r="S22" s="9">
        <v>0</v>
      </c>
    </row>
    <row r="23" spans="1:19" s="4" customFormat="1" ht="15" customHeight="1" x14ac:dyDescent="0.35">
      <c r="A23" s="16" t="s">
        <v>17</v>
      </c>
      <c r="C23" s="9">
        <v>0</v>
      </c>
      <c r="D23" s="9">
        <v>0</v>
      </c>
      <c r="E23" s="9">
        <v>0</v>
      </c>
      <c r="F23" s="9">
        <v>0</v>
      </c>
      <c r="G23" s="9">
        <v>0</v>
      </c>
      <c r="H23" s="9">
        <v>0</v>
      </c>
      <c r="I23" s="9">
        <v>0</v>
      </c>
      <c r="J23" s="9">
        <v>0</v>
      </c>
      <c r="K23" s="9">
        <v>0</v>
      </c>
      <c r="L23" s="9">
        <v>0</v>
      </c>
      <c r="M23" s="9">
        <v>0</v>
      </c>
      <c r="N23" s="9">
        <v>0</v>
      </c>
      <c r="O23" s="9">
        <v>0</v>
      </c>
      <c r="P23" s="9">
        <v>0</v>
      </c>
      <c r="Q23" s="9">
        <v>0</v>
      </c>
      <c r="R23" s="9">
        <v>0</v>
      </c>
      <c r="S23" s="9">
        <v>0</v>
      </c>
    </row>
    <row r="24" spans="1:19" s="4" customFormat="1" ht="15" customHeight="1" x14ac:dyDescent="0.35">
      <c r="A24" s="16" t="s">
        <v>18</v>
      </c>
      <c r="C24" s="9">
        <v>0</v>
      </c>
      <c r="D24" s="9">
        <v>0</v>
      </c>
      <c r="E24" s="9">
        <v>0</v>
      </c>
      <c r="F24" s="9">
        <v>0</v>
      </c>
      <c r="G24" s="9">
        <v>0</v>
      </c>
      <c r="H24" s="9">
        <v>0</v>
      </c>
      <c r="I24" s="9">
        <v>0</v>
      </c>
      <c r="J24" s="9">
        <v>0</v>
      </c>
      <c r="K24" s="9">
        <v>0</v>
      </c>
      <c r="L24" s="9">
        <v>0</v>
      </c>
      <c r="M24" s="9">
        <v>0</v>
      </c>
      <c r="N24" s="9">
        <v>0</v>
      </c>
      <c r="O24" s="9">
        <v>0</v>
      </c>
      <c r="P24" s="9">
        <v>0</v>
      </c>
      <c r="Q24" s="9">
        <v>0</v>
      </c>
      <c r="R24" s="9">
        <v>0</v>
      </c>
      <c r="S24" s="9">
        <v>0</v>
      </c>
    </row>
    <row r="25" spans="1:19" s="4" customFormat="1" ht="15" customHeight="1" x14ac:dyDescent="0.35">
      <c r="A25" s="4" t="s">
        <v>19</v>
      </c>
      <c r="C25" s="9">
        <v>0.52234761631795168</v>
      </c>
      <c r="D25" s="9">
        <v>0.54134207509314991</v>
      </c>
      <c r="E25" s="9">
        <v>0.51095094105283279</v>
      </c>
      <c r="F25" s="9">
        <v>44.850105904270563</v>
      </c>
      <c r="G25" s="9">
        <v>44.891893713576003</v>
      </c>
      <c r="H25" s="9">
        <v>42.185163060093622</v>
      </c>
      <c r="I25" s="10">
        <v>41.224494791999668</v>
      </c>
      <c r="J25" s="9">
        <v>45.69</v>
      </c>
      <c r="K25" s="9">
        <v>47.26</v>
      </c>
      <c r="L25" s="9">
        <v>53.370000000000005</v>
      </c>
      <c r="M25" s="9">
        <v>68.570700487245929</v>
      </c>
      <c r="N25" s="9">
        <v>81.038635783892431</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3.58</v>
      </c>
      <c r="K26" s="21">
        <v>9.8500000000000014</v>
      </c>
      <c r="L26" s="21">
        <v>28.96</v>
      </c>
      <c r="M26" s="21">
        <v>41.370700487245934</v>
      </c>
      <c r="N26" s="21">
        <v>43.508635783892423</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42.11</v>
      </c>
      <c r="K27" s="21">
        <v>34.33</v>
      </c>
      <c r="L27" s="21">
        <v>24.41</v>
      </c>
      <c r="M27" s="21">
        <v>27.2</v>
      </c>
      <c r="N27" s="21">
        <v>37.53</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3.08</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0.16371108473298079</v>
      </c>
      <c r="K30" s="9">
        <v>0.20496043926674901</v>
      </c>
      <c r="L30" s="9">
        <v>0.1550995736960985</v>
      </c>
      <c r="M30" s="9">
        <v>0.11249421644019719</v>
      </c>
      <c r="N30" s="9">
        <v>5.3123551674119085E-2</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2.8374808923282697</v>
      </c>
      <c r="D32" s="12">
        <v>3.4429757810260826</v>
      </c>
      <c r="E32" s="12">
        <v>3.9373481895481039</v>
      </c>
      <c r="F32" s="12">
        <v>48.621945973058182</v>
      </c>
      <c r="G32" s="12">
        <v>48.622934126301715</v>
      </c>
      <c r="H32" s="12">
        <v>46.058937780643923</v>
      </c>
      <c r="I32" s="24">
        <v>45.607125918396918</v>
      </c>
      <c r="J32" s="12">
        <v>54.538701633705926</v>
      </c>
      <c r="K32" s="12">
        <v>62.564492691315564</v>
      </c>
      <c r="L32" s="12">
        <v>88.344638865004299</v>
      </c>
      <c r="M32" s="12">
        <v>116.25320235024424</v>
      </c>
      <c r="N32" s="12">
        <v>131.3615449985673</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2246.2746644215149</v>
      </c>
      <c r="D35" s="12">
        <v>2369.4696730199676</v>
      </c>
      <c r="E35" s="12">
        <v>2268.512141349001</v>
      </c>
      <c r="F35" s="12">
        <v>2225.3352410910479</v>
      </c>
      <c r="G35" s="12">
        <v>2254.7067098022358</v>
      </c>
      <c r="H35" s="12">
        <v>2077.4032847759627</v>
      </c>
      <c r="I35" s="12">
        <v>2194.5180650604625</v>
      </c>
      <c r="J35" s="12">
        <v>2335.4935658664272</v>
      </c>
      <c r="K35" s="12">
        <v>2237.701442239209</v>
      </c>
      <c r="L35" s="12">
        <v>2216.9909880804312</v>
      </c>
      <c r="M35" s="12">
        <v>2151.814203302139</v>
      </c>
      <c r="N35" s="12">
        <v>2024.9262076731993</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1.2631940952149807E-3</v>
      </c>
      <c r="D37" s="15">
        <f t="shared" si="2"/>
        <v>1.4530575428880236E-3</v>
      </c>
      <c r="E37" s="15">
        <f t="shared" si="2"/>
        <v>1.7356522443854796E-3</v>
      </c>
      <c r="F37" s="15">
        <f t="shared" si="2"/>
        <v>2.1849267955339431E-2</v>
      </c>
      <c r="G37" s="15">
        <f t="shared" si="2"/>
        <v>2.1565081575761362E-2</v>
      </c>
      <c r="H37" s="15">
        <f t="shared" si="2"/>
        <v>2.2171399322501381E-2</v>
      </c>
      <c r="I37" s="27">
        <f t="shared" si="2"/>
        <v>2.078229687170079E-2</v>
      </c>
      <c r="J37" s="15">
        <f t="shared" si="2"/>
        <v>2.3352109562962135E-2</v>
      </c>
      <c r="K37" s="15">
        <f t="shared" si="2"/>
        <v>2.7959267268786725E-2</v>
      </c>
      <c r="L37" s="15">
        <f t="shared" si="2"/>
        <v>3.9848893991895291E-2</v>
      </c>
      <c r="M37" s="15">
        <f t="shared" si="2"/>
        <v>5.4025669210587032E-2</v>
      </c>
      <c r="N37" s="15">
        <f t="shared" si="2"/>
        <v>6.4872262752484255E-2</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21.090092672207891</v>
      </c>
      <c r="D40" s="9">
        <v>41.583070602847044</v>
      </c>
      <c r="E40" s="9">
        <v>42.514569599694276</v>
      </c>
      <c r="F40" s="9">
        <v>48.366294067067926</v>
      </c>
      <c r="G40" s="9">
        <v>51.208560236935128</v>
      </c>
      <c r="H40" s="9">
        <v>48.15133276010318</v>
      </c>
      <c r="I40" s="10">
        <v>51.829559568166616</v>
      </c>
      <c r="J40" s="9">
        <v>45.612484535410417</v>
      </c>
      <c r="K40" s="9">
        <v>48.441220673263935</v>
      </c>
      <c r="L40" s="9">
        <v>51.532195364051411</v>
      </c>
      <c r="M40" s="9">
        <v>56.366667445508028</v>
      </c>
      <c r="N40" s="9">
        <v>54.211996225669473</v>
      </c>
      <c r="O40" s="9">
        <v>0</v>
      </c>
      <c r="P40" s="9">
        <v>0</v>
      </c>
      <c r="Q40" s="9">
        <v>0</v>
      </c>
      <c r="R40" s="9">
        <v>0</v>
      </c>
      <c r="S40" s="9">
        <v>0</v>
      </c>
    </row>
    <row r="41" spans="1:19" s="4" customFormat="1" ht="15" customHeight="1" x14ac:dyDescent="0.35">
      <c r="A41" s="4" t="s">
        <v>33</v>
      </c>
      <c r="C41" s="9">
        <v>0.47769179325499189</v>
      </c>
      <c r="D41" s="9">
        <v>0.95538358650998378</v>
      </c>
      <c r="E41" s="9">
        <v>1.0270373554982326</v>
      </c>
      <c r="F41" s="9">
        <v>1.2658832521257284</v>
      </c>
      <c r="G41" s="9">
        <v>1.5524983280787237</v>
      </c>
      <c r="H41" s="9">
        <v>1.9346517626827171</v>
      </c>
      <c r="I41" s="10">
        <v>2.7228432215534539</v>
      </c>
      <c r="J41" s="9">
        <v>3.245509680740176</v>
      </c>
      <c r="K41" s="9">
        <v>3.728530293066914</v>
      </c>
      <c r="L41" s="9">
        <v>4.7519331868028845</v>
      </c>
      <c r="M41" s="9">
        <v>13.077774271900831</v>
      </c>
      <c r="N41" s="9">
        <v>15.131562403485196</v>
      </c>
      <c r="O41" s="9">
        <v>0</v>
      </c>
      <c r="P41" s="9">
        <v>0</v>
      </c>
      <c r="Q41" s="9">
        <v>0</v>
      </c>
      <c r="R41" s="9">
        <v>0</v>
      </c>
      <c r="S41" s="9">
        <v>0</v>
      </c>
    </row>
    <row r="42" spans="1:19" s="4" customFormat="1" ht="15" customHeight="1" x14ac:dyDescent="0.35">
      <c r="A42" s="4" t="s">
        <v>34</v>
      </c>
      <c r="C42" s="9">
        <v>0.11219890802604103</v>
      </c>
      <c r="D42" s="9">
        <v>0.13219760106129469</v>
      </c>
      <c r="E42" s="9">
        <v>0.16520167741555089</v>
      </c>
      <c r="F42" s="9">
        <v>0.2262219279461038</v>
      </c>
      <c r="G42" s="9">
        <v>0.4078623320983058</v>
      </c>
      <c r="H42" s="9">
        <v>0.63900325117458645</v>
      </c>
      <c r="I42" s="9">
        <v>0.86223981704912478</v>
      </c>
      <c r="J42" s="9">
        <v>1.1137106142692734</v>
      </c>
      <c r="K42" s="9">
        <v>1.5365444713781149</v>
      </c>
      <c r="L42" s="9">
        <v>1.8612044630790019</v>
      </c>
      <c r="M42" s="9">
        <v>2.33762864869502</v>
      </c>
      <c r="N42" s="9">
        <v>3.3680632405321598</v>
      </c>
      <c r="O42" s="9">
        <v>0</v>
      </c>
      <c r="P42" s="9">
        <v>0</v>
      </c>
      <c r="Q42" s="9">
        <v>0</v>
      </c>
      <c r="R42" s="9">
        <v>0</v>
      </c>
      <c r="S42" s="9">
        <v>0</v>
      </c>
    </row>
    <row r="43" spans="1:19" s="4" customFormat="1" ht="15" customHeight="1" x14ac:dyDescent="0.35">
      <c r="A43" s="11" t="s">
        <v>35</v>
      </c>
      <c r="C43" s="12">
        <v>21.679983373488923</v>
      </c>
      <c r="D43" s="12">
        <v>42.670651790418319</v>
      </c>
      <c r="E43" s="12">
        <v>43.706808632608059</v>
      </c>
      <c r="F43" s="12">
        <v>49.858399247139758</v>
      </c>
      <c r="G43" s="12">
        <v>53.168920897112159</v>
      </c>
      <c r="H43" s="12">
        <v>50.724987773960486</v>
      </c>
      <c r="I43" s="12">
        <v>55.414642606769192</v>
      </c>
      <c r="J43" s="12">
        <v>49.971704830419867</v>
      </c>
      <c r="K43" s="12">
        <v>53.70629543770896</v>
      </c>
      <c r="L43" s="12">
        <v>58.145333013933303</v>
      </c>
      <c r="M43" s="12">
        <v>71.782070366103866</v>
      </c>
      <c r="N43" s="12">
        <v>72.711621869686837</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1191.7295677816287</v>
      </c>
      <c r="D45" s="12">
        <v>1176.3965522394483</v>
      </c>
      <c r="E45" s="12">
        <v>1200.5871468383978</v>
      </c>
      <c r="F45" s="12">
        <v>1138.1444649775306</v>
      </c>
      <c r="G45" s="12">
        <v>1152.6760623894213</v>
      </c>
      <c r="H45" s="12">
        <v>1084.070502248022</v>
      </c>
      <c r="I45" s="12">
        <v>1166.9296421290776</v>
      </c>
      <c r="J45" s="12">
        <v>1037.6423243526851</v>
      </c>
      <c r="K45" s="12">
        <v>1073.800803571407</v>
      </c>
      <c r="L45" s="12">
        <v>1064.9697838076859</v>
      </c>
      <c r="M45" s="12">
        <v>990.92282498002203</v>
      </c>
      <c r="N45" s="12">
        <v>1053.3949334039028</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1.8192032789658485E-2</v>
      </c>
      <c r="D47" s="15">
        <f t="shared" si="3"/>
        <v>3.6272336661637011E-2</v>
      </c>
      <c r="E47" s="15">
        <f t="shared" si="3"/>
        <v>3.640452819081455E-2</v>
      </c>
      <c r="F47" s="15">
        <f t="shared" si="3"/>
        <v>4.3806740516129532E-2</v>
      </c>
      <c r="G47" s="15">
        <f t="shared" si="3"/>
        <v>4.6126507378748287E-2</v>
      </c>
      <c r="H47" s="15">
        <f t="shared" si="3"/>
        <v>4.6791225910835857E-2</v>
      </c>
      <c r="I47" s="15">
        <f t="shared" si="3"/>
        <v>4.7487561037239993E-2</v>
      </c>
      <c r="J47" s="15">
        <f t="shared" si="3"/>
        <v>4.815889219013289E-2</v>
      </c>
      <c r="K47" s="15">
        <f t="shared" si="3"/>
        <v>5.0015138058273519E-2</v>
      </c>
      <c r="L47" s="15">
        <f t="shared" si="3"/>
        <v>5.4598105878685937E-2</v>
      </c>
      <c r="M47" s="15">
        <f t="shared" si="3"/>
        <v>7.2439617452096802E-2</v>
      </c>
      <c r="N47" s="15">
        <f t="shared" si="3"/>
        <v>6.9025984048289565E-2</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15.179946151106941</v>
      </c>
      <c r="D50" s="9">
        <v>16.828463689960369</v>
      </c>
      <c r="E50" s="9">
        <v>17.880646008315825</v>
      </c>
      <c r="F50" s="9">
        <v>18.774942146777217</v>
      </c>
      <c r="G50" s="9">
        <v>20.241226878151835</v>
      </c>
      <c r="H50" s="9">
        <v>21.591443543727188</v>
      </c>
      <c r="I50" s="9">
        <v>21.935649557214916</v>
      </c>
      <c r="J50" s="9">
        <v>22.840241029326499</v>
      </c>
      <c r="K50" s="9">
        <v>25.254458295036436</v>
      </c>
      <c r="L50" s="9">
        <v>28.604827431268589</v>
      </c>
      <c r="M50" s="9">
        <v>32.234880335080845</v>
      </c>
      <c r="N50" s="9">
        <v>34.152548526296961</v>
      </c>
      <c r="O50" s="9">
        <v>0</v>
      </c>
      <c r="P50" s="9">
        <v>0</v>
      </c>
      <c r="Q50" s="9">
        <v>0</v>
      </c>
      <c r="R50" s="9">
        <v>0</v>
      </c>
      <c r="S50" s="9">
        <v>0</v>
      </c>
    </row>
    <row r="51" spans="1:19" s="4" customFormat="1" ht="15" customHeight="1" x14ac:dyDescent="0.35">
      <c r="A51" s="29" t="s">
        <v>42</v>
      </c>
      <c r="B51" s="29"/>
      <c r="C51" s="9">
        <v>21.679983373488923</v>
      </c>
      <c r="D51" s="9">
        <v>42.670651790418319</v>
      </c>
      <c r="E51" s="9">
        <v>43.706808632608059</v>
      </c>
      <c r="F51" s="9">
        <v>49.858399247139758</v>
      </c>
      <c r="G51" s="9">
        <v>53.168920897112159</v>
      </c>
      <c r="H51" s="9">
        <v>50.724987773960486</v>
      </c>
      <c r="I51" s="9">
        <v>55.414642606769192</v>
      </c>
      <c r="J51" s="9">
        <v>49.971704830419867</v>
      </c>
      <c r="K51" s="9">
        <v>53.70629543770896</v>
      </c>
      <c r="L51" s="9">
        <v>58.145333013933303</v>
      </c>
      <c r="M51" s="9">
        <v>71.782070366103866</v>
      </c>
      <c r="N51" s="9">
        <v>72.711621869686837</v>
      </c>
      <c r="O51" s="9">
        <v>0</v>
      </c>
      <c r="P51" s="9">
        <v>0</v>
      </c>
      <c r="Q51" s="9">
        <v>0</v>
      </c>
      <c r="R51" s="9">
        <v>0</v>
      </c>
      <c r="S51" s="9">
        <v>0</v>
      </c>
    </row>
    <row r="52" spans="1:19" s="4" customFormat="1" ht="15" customHeight="1" x14ac:dyDescent="0.35">
      <c r="A52" s="29" t="s">
        <v>43</v>
      </c>
      <c r="B52" s="29"/>
      <c r="C52" s="9">
        <v>1.448400926722079</v>
      </c>
      <c r="D52" s="9">
        <v>1.701995557466323</v>
      </c>
      <c r="E52" s="9">
        <v>1.8815098404509412</v>
      </c>
      <c r="F52" s="9">
        <v>46.358841931785612</v>
      </c>
      <c r="G52" s="9">
        <v>46.384309878666286</v>
      </c>
      <c r="H52" s="9">
        <v>43.734672948313744</v>
      </c>
      <c r="I52" s="9">
        <v>42.977547242558565</v>
      </c>
      <c r="J52" s="9">
        <v>47.797480653482374</v>
      </c>
      <c r="K52" s="9">
        <v>49.441797076526221</v>
      </c>
      <c r="L52" s="9">
        <v>55.775855546001722</v>
      </c>
      <c r="M52" s="9">
        <v>71.075223273144474</v>
      </c>
      <c r="N52" s="9">
        <v>83.742539481226913</v>
      </c>
      <c r="O52" s="9">
        <v>0</v>
      </c>
      <c r="P52" s="9">
        <v>0</v>
      </c>
      <c r="Q52" s="9">
        <v>0</v>
      </c>
      <c r="R52" s="9">
        <v>0</v>
      </c>
      <c r="S52" s="9">
        <v>0</v>
      </c>
    </row>
    <row r="53" spans="1:19" s="4" customFormat="1" ht="15" customHeight="1" x14ac:dyDescent="0.35">
      <c r="A53" s="4" t="s">
        <v>44</v>
      </c>
      <c r="B53" s="29"/>
      <c r="C53" s="9">
        <f>C50+C51+C52</f>
        <v>38.308330451317943</v>
      </c>
      <c r="D53" s="9">
        <f t="shared" ref="D53:S53" si="4">D50+D51+D52</f>
        <v>61.201111037845017</v>
      </c>
      <c r="E53" s="9">
        <f t="shared" si="4"/>
        <v>63.468964481374819</v>
      </c>
      <c r="F53" s="9">
        <f t="shared" si="4"/>
        <v>114.9921833257026</v>
      </c>
      <c r="G53" s="9">
        <f t="shared" si="4"/>
        <v>119.79445765393028</v>
      </c>
      <c r="H53" s="9">
        <f t="shared" si="4"/>
        <v>116.05110426600142</v>
      </c>
      <c r="I53" s="9">
        <f t="shared" si="4"/>
        <v>120.32783940654267</v>
      </c>
      <c r="J53" s="9">
        <f t="shared" si="4"/>
        <v>120.60942651322875</v>
      </c>
      <c r="K53" s="9">
        <f t="shared" si="4"/>
        <v>128.40255080927162</v>
      </c>
      <c r="L53" s="9">
        <f t="shared" si="4"/>
        <v>142.52601599120362</v>
      </c>
      <c r="M53" s="9">
        <f t="shared" si="4"/>
        <v>175.09217397432917</v>
      </c>
      <c r="N53" s="9">
        <f t="shared" si="4"/>
        <v>190.6067098772107</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38.308330451317943</v>
      </c>
      <c r="D60" s="12">
        <f t="shared" si="5"/>
        <v>61.201111037845017</v>
      </c>
      <c r="E60" s="12">
        <f t="shared" si="5"/>
        <v>63.468964481374819</v>
      </c>
      <c r="F60" s="12">
        <f t="shared" si="5"/>
        <v>114.9921833257026</v>
      </c>
      <c r="G60" s="12">
        <f t="shared" si="5"/>
        <v>119.79445765393028</v>
      </c>
      <c r="H60" s="12">
        <f t="shared" si="5"/>
        <v>116.05110426600142</v>
      </c>
      <c r="I60" s="12">
        <f t="shared" si="5"/>
        <v>120.32783940654267</v>
      </c>
      <c r="J60" s="12">
        <f t="shared" si="5"/>
        <v>120.60942651322875</v>
      </c>
      <c r="K60" s="12">
        <f t="shared" si="5"/>
        <v>128.40255080927162</v>
      </c>
      <c r="L60" s="12">
        <f t="shared" si="5"/>
        <v>142.52601599120362</v>
      </c>
      <c r="M60" s="12">
        <f t="shared" si="5"/>
        <v>175.09217397432917</v>
      </c>
      <c r="N60" s="12">
        <f t="shared" si="5"/>
        <v>190.6067098772107</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4415.1279175026266</v>
      </c>
      <c r="D63" s="9">
        <v>4511.445517101366</v>
      </c>
      <c r="E63" s="9">
        <v>4445.4148393522491</v>
      </c>
      <c r="F63" s="9">
        <v>4377.7051742141975</v>
      </c>
      <c r="G63" s="9">
        <v>4416.7151238654824</v>
      </c>
      <c r="H63" s="9">
        <v>4110.8569410289483</v>
      </c>
      <c r="I63" s="9">
        <v>4360.1674822764735</v>
      </c>
      <c r="J63" s="9">
        <v>4332.4721308802809</v>
      </c>
      <c r="K63" s="9">
        <v>4211.9787896166818</v>
      </c>
      <c r="L63" s="9">
        <v>4160.1016019143863</v>
      </c>
      <c r="M63" s="9">
        <v>4038.4991639403343</v>
      </c>
      <c r="N63" s="9">
        <v>4026.9943579789224</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4415.2401164106523</v>
      </c>
      <c r="D66" s="9">
        <v>4511.5777147024273</v>
      </c>
      <c r="E66" s="9">
        <v>4445.5800410296642</v>
      </c>
      <c r="F66" s="9">
        <v>4377.931396142144</v>
      </c>
      <c r="G66" s="9">
        <v>4417.1229861975808</v>
      </c>
      <c r="H66" s="9">
        <v>4111.4959442801228</v>
      </c>
      <c r="I66" s="9">
        <v>4361.0297220935227</v>
      </c>
      <c r="J66" s="9">
        <v>4333.5858414945506</v>
      </c>
      <c r="K66" s="9">
        <v>4213.5153340880597</v>
      </c>
      <c r="L66" s="9">
        <v>4161.9628063774653</v>
      </c>
      <c r="M66" s="9">
        <v>4040.8367925890293</v>
      </c>
      <c r="N66" s="9">
        <v>4030.3624212194545</v>
      </c>
      <c r="O66" s="9">
        <v>0</v>
      </c>
      <c r="P66" s="9">
        <v>0</v>
      </c>
      <c r="Q66" s="9">
        <v>0</v>
      </c>
      <c r="R66" s="9">
        <v>0</v>
      </c>
      <c r="S66" s="9">
        <v>0</v>
      </c>
    </row>
    <row r="67" spans="1:27" s="4" customFormat="1" ht="15" customHeight="1" x14ac:dyDescent="0.35">
      <c r="A67" s="11" t="s">
        <v>54</v>
      </c>
      <c r="C67" s="9">
        <v>4261.8702273159224</v>
      </c>
      <c r="D67" s="9">
        <v>4357.9842177576529</v>
      </c>
      <c r="E67" s="9">
        <v>4314.6760640246457</v>
      </c>
      <c r="F67" s="9">
        <v>4212.9899209981058</v>
      </c>
      <c r="G67" s="9">
        <v>4251.5149156067291</v>
      </c>
      <c r="H67" s="9">
        <v>3945.5319367722036</v>
      </c>
      <c r="I67" s="9">
        <v>4199.1619044429299</v>
      </c>
      <c r="J67" s="9">
        <v>4197.8197134330885</v>
      </c>
      <c r="K67" s="9">
        <v>4102.2447510286738</v>
      </c>
      <c r="L67" s="9">
        <v>4045.447186630739</v>
      </c>
      <c r="M67" s="9">
        <v>3884.9196828303802</v>
      </c>
      <c r="N67" s="9">
        <v>3821.2911882021117</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8.9886196453813887E-3</v>
      </c>
      <c r="D69" s="15">
        <f t="shared" si="6"/>
        <v>1.4043444854266887E-2</v>
      </c>
      <c r="E69" s="15">
        <f t="shared" si="6"/>
        <v>1.4710018443927447E-2</v>
      </c>
      <c r="F69" s="15">
        <f t="shared" si="6"/>
        <v>2.7294673256293863E-2</v>
      </c>
      <c r="G69" s="15">
        <f t="shared" si="6"/>
        <v>2.8176887540528491E-2</v>
      </c>
      <c r="H69" s="15">
        <f t="shared" si="6"/>
        <v>2.9413297402160064E-2</v>
      </c>
      <c r="I69" s="15">
        <f t="shared" si="6"/>
        <v>2.8655203620329476E-2</v>
      </c>
      <c r="J69" s="15">
        <f t="shared" si="6"/>
        <v>2.8731445070705804E-2</v>
      </c>
      <c r="K69" s="15">
        <f t="shared" si="6"/>
        <v>3.1300558255836282E-2</v>
      </c>
      <c r="L69" s="15">
        <f t="shared" si="6"/>
        <v>3.5231214107112538E-2</v>
      </c>
      <c r="M69" s="15">
        <f t="shared" si="6"/>
        <v>4.5069702405472839E-2</v>
      </c>
      <c r="N69" s="15">
        <f t="shared" si="6"/>
        <v>4.9880184599826245E-2</v>
      </c>
      <c r="O69" s="15" t="str">
        <f t="shared" si="6"/>
        <v/>
      </c>
      <c r="P69" s="15" t="str">
        <f t="shared" si="6"/>
        <v/>
      </c>
      <c r="Q69" s="15" t="str">
        <f t="shared" si="6"/>
        <v/>
      </c>
      <c r="R69" s="15" t="str">
        <f t="shared" si="6"/>
        <v/>
      </c>
      <c r="S69" s="15"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98" t="s">
        <v>106</v>
      </c>
      <c r="E72" s="33"/>
      <c r="F72" s="3"/>
      <c r="G72" s="3"/>
      <c r="H72" s="3"/>
      <c r="I72" s="34"/>
      <c r="J72" s="192" t="s">
        <v>59</v>
      </c>
      <c r="K72" s="192"/>
      <c r="L72" s="192" t="s">
        <v>60</v>
      </c>
      <c r="M72" s="192"/>
      <c r="N72" s="192" t="s">
        <v>61</v>
      </c>
      <c r="O72" s="192"/>
      <c r="P72" s="192" t="s">
        <v>62</v>
      </c>
      <c r="Q72" s="192"/>
      <c r="R72" s="35"/>
      <c r="S72" s="98" t="s">
        <v>63</v>
      </c>
    </row>
    <row r="73" spans="1:27" s="4" customFormat="1" ht="22.5" customHeight="1" x14ac:dyDescent="0.35">
      <c r="D73" s="97">
        <v>8.9999999999999993E-3</v>
      </c>
      <c r="J73" s="191">
        <v>2.9200000000000004E-2</v>
      </c>
      <c r="K73" s="191"/>
      <c r="L73" s="191">
        <v>3.9300000000000002E-2</v>
      </c>
      <c r="M73" s="191"/>
      <c r="N73" s="191">
        <v>5.4450000000000005E-2</v>
      </c>
      <c r="O73" s="191"/>
      <c r="P73" s="191">
        <v>7.4649999999999994E-2</v>
      </c>
      <c r="Q73" s="191"/>
      <c r="R73" s="37"/>
      <c r="S73" s="97">
        <v>0.11</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H1:K2"/>
    <mergeCell ref="J73:K73"/>
    <mergeCell ref="L73:M73"/>
    <mergeCell ref="N73:O73"/>
    <mergeCell ref="P73:Q73"/>
    <mergeCell ref="J71:Q71"/>
    <mergeCell ref="J72:K72"/>
    <mergeCell ref="L72:M72"/>
    <mergeCell ref="N72:O72"/>
    <mergeCell ref="P72:Q72"/>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8" t="s">
        <v>79</v>
      </c>
      <c r="H1" s="190" t="s">
        <v>120</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15.738229674214198</v>
      </c>
      <c r="D7" s="9">
        <v>15.855424668004201</v>
      </c>
      <c r="E7" s="9">
        <v>15.784942199293015</v>
      </c>
      <c r="F7" s="9">
        <v>16.064112926339927</v>
      </c>
      <c r="G7" s="9">
        <v>16.929455665327179</v>
      </c>
      <c r="H7" s="9">
        <v>17.882918321814248</v>
      </c>
      <c r="I7" s="9">
        <v>17.931097360698363</v>
      </c>
      <c r="J7" s="9">
        <v>18.520855183845796</v>
      </c>
      <c r="K7" s="9">
        <v>18.633688575734265</v>
      </c>
      <c r="L7" s="9">
        <v>19.133028027484343</v>
      </c>
      <c r="M7" s="9">
        <v>19.629098534793023</v>
      </c>
      <c r="N7" s="9">
        <v>19.757135221522745</v>
      </c>
      <c r="O7" s="9">
        <v>0</v>
      </c>
      <c r="P7" s="9">
        <v>0</v>
      </c>
      <c r="Q7" s="9">
        <v>0</v>
      </c>
      <c r="R7" s="9">
        <v>0</v>
      </c>
      <c r="S7" s="9">
        <v>0</v>
      </c>
    </row>
    <row r="8" spans="1:27" s="4" customFormat="1" ht="15" customHeight="1" x14ac:dyDescent="0.35">
      <c r="A8" s="4" t="s">
        <v>3</v>
      </c>
      <c r="C8" s="9">
        <v>0.47622197235266883</v>
      </c>
      <c r="D8" s="9">
        <v>1.1464603038119805</v>
      </c>
      <c r="E8" s="9">
        <v>3.3554935721326258</v>
      </c>
      <c r="F8" s="9">
        <v>8.0360937330131144</v>
      </c>
      <c r="G8" s="9">
        <v>17.180414374727619</v>
      </c>
      <c r="H8" s="9">
        <v>29.101684110653185</v>
      </c>
      <c r="I8" s="9">
        <v>44.504180373812574</v>
      </c>
      <c r="J8" s="9">
        <v>55.498134047211707</v>
      </c>
      <c r="K8" s="9">
        <v>60.26725241449607</v>
      </c>
      <c r="L8" s="9">
        <v>60.54236439103412</v>
      </c>
      <c r="M8" s="9">
        <v>60.553653451187074</v>
      </c>
      <c r="N8" s="9">
        <v>60.303247569283684</v>
      </c>
      <c r="O8" s="9">
        <v>0</v>
      </c>
      <c r="P8" s="9">
        <v>0</v>
      </c>
      <c r="Q8" s="9">
        <v>0</v>
      </c>
      <c r="R8" s="9">
        <v>0</v>
      </c>
      <c r="S8" s="9">
        <v>0</v>
      </c>
    </row>
    <row r="9" spans="1:27" s="4" customFormat="1" ht="15" customHeight="1" x14ac:dyDescent="0.35">
      <c r="A9" s="4" t="s">
        <v>4</v>
      </c>
      <c r="C9" s="9">
        <v>0</v>
      </c>
      <c r="D9" s="9">
        <v>0</v>
      </c>
      <c r="E9" s="9">
        <v>0</v>
      </c>
      <c r="F9" s="9">
        <v>2.5795356835769563E-2</v>
      </c>
      <c r="G9" s="9">
        <v>4.72914875322442E-2</v>
      </c>
      <c r="H9" s="9">
        <v>5.5889939810834052E-2</v>
      </c>
      <c r="I9" s="9">
        <v>7.3086844368013756E-2</v>
      </c>
      <c r="J9" s="9">
        <v>0.1241616509028375</v>
      </c>
      <c r="K9" s="9">
        <v>0.67996560619088564</v>
      </c>
      <c r="L9" s="9">
        <v>2.1169389509888221</v>
      </c>
      <c r="M9" s="9">
        <v>4.8108340498710236</v>
      </c>
      <c r="N9" s="9">
        <v>10.542304385210661</v>
      </c>
      <c r="O9" s="9">
        <v>0</v>
      </c>
      <c r="P9" s="9">
        <v>0</v>
      </c>
      <c r="Q9" s="9">
        <v>0</v>
      </c>
      <c r="R9" s="9">
        <v>0</v>
      </c>
      <c r="S9" s="9">
        <v>0</v>
      </c>
    </row>
    <row r="10" spans="1:27" s="4" customFormat="1" ht="15" customHeight="1" x14ac:dyDescent="0.35">
      <c r="A10" s="4" t="s">
        <v>5</v>
      </c>
      <c r="C10" s="9">
        <v>58.288306104901118</v>
      </c>
      <c r="D10" s="9">
        <v>135.32760103181425</v>
      </c>
      <c r="E10" s="9">
        <v>97.517196904557167</v>
      </c>
      <c r="F10" s="9">
        <v>118.14453998280308</v>
      </c>
      <c r="G10" s="9">
        <v>151.39294926913155</v>
      </c>
      <c r="H10" s="9">
        <v>182.79501289767842</v>
      </c>
      <c r="I10" s="9">
        <v>174.91650902837489</v>
      </c>
      <c r="J10" s="9">
        <v>131.29337919174549</v>
      </c>
      <c r="K10" s="9">
        <v>114.61736887360276</v>
      </c>
      <c r="L10" s="9">
        <v>122.89294926913155</v>
      </c>
      <c r="M10" s="9">
        <v>146.3480653482373</v>
      </c>
      <c r="N10" s="9">
        <v>142.8164230438521</v>
      </c>
      <c r="O10" s="9">
        <v>0</v>
      </c>
      <c r="P10" s="9">
        <v>0</v>
      </c>
      <c r="Q10" s="9">
        <v>0</v>
      </c>
      <c r="R10" s="9">
        <v>0</v>
      </c>
      <c r="S10" s="9">
        <v>0</v>
      </c>
    </row>
    <row r="11" spans="1:27" s="4" customFormat="1" ht="15" customHeight="1" x14ac:dyDescent="0.35">
      <c r="A11" s="4" t="s">
        <v>6</v>
      </c>
      <c r="C11" s="9">
        <v>4.0824591573516704</v>
      </c>
      <c r="D11" s="9">
        <v>7.1797076526225281</v>
      </c>
      <c r="E11" s="9">
        <v>11.211092003439379</v>
      </c>
      <c r="F11" s="9">
        <v>16.161822871883061</v>
      </c>
      <c r="G11" s="9">
        <v>15.292261392949243</v>
      </c>
      <c r="H11" s="9">
        <v>17.964918314703333</v>
      </c>
      <c r="I11" s="10">
        <v>22.543422184006904</v>
      </c>
      <c r="J11" s="9">
        <v>28.55399828030955</v>
      </c>
      <c r="K11" s="9">
        <v>27.672141014617349</v>
      </c>
      <c r="L11" s="9">
        <v>34.633963886500439</v>
      </c>
      <c r="M11" s="9">
        <v>36.488392089423932</v>
      </c>
      <c r="N11" s="9">
        <v>43.016079105760966</v>
      </c>
      <c r="O11" s="9">
        <v>0</v>
      </c>
      <c r="P11" s="9">
        <v>0</v>
      </c>
      <c r="Q11" s="9">
        <v>0</v>
      </c>
      <c r="R11" s="9">
        <v>0</v>
      </c>
      <c r="S11" s="9">
        <v>0</v>
      </c>
    </row>
    <row r="12" spans="1:27" s="4" customFormat="1" ht="15" customHeight="1" x14ac:dyDescent="0.35">
      <c r="A12" s="11" t="s">
        <v>7</v>
      </c>
      <c r="B12" s="11"/>
      <c r="C12" s="12">
        <f>SUM(C7:C11)</f>
        <v>78.585216908819646</v>
      </c>
      <c r="D12" s="12">
        <f t="shared" ref="D12:S12" si="0">SUM(D7:D11)</f>
        <v>159.50919365625299</v>
      </c>
      <c r="E12" s="12">
        <f t="shared" si="0"/>
        <v>127.86872467942219</v>
      </c>
      <c r="F12" s="12">
        <f t="shared" si="0"/>
        <v>158.43236487087495</v>
      </c>
      <c r="G12" s="12">
        <f t="shared" si="0"/>
        <v>200.84237218966786</v>
      </c>
      <c r="H12" s="12">
        <f t="shared" si="0"/>
        <v>247.80042358466002</v>
      </c>
      <c r="I12" s="12">
        <f t="shared" si="0"/>
        <v>259.96829579126074</v>
      </c>
      <c r="J12" s="12">
        <f t="shared" si="0"/>
        <v>233.99052835401537</v>
      </c>
      <c r="K12" s="12">
        <f t="shared" si="0"/>
        <v>221.87041648464134</v>
      </c>
      <c r="L12" s="12">
        <f t="shared" si="0"/>
        <v>239.31924452513931</v>
      </c>
      <c r="M12" s="12">
        <f t="shared" si="0"/>
        <v>267.83004347351238</v>
      </c>
      <c r="N12" s="12">
        <f t="shared" si="0"/>
        <v>276.43518932563018</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3540.4987102321584</v>
      </c>
      <c r="D15" s="12">
        <v>3609.8882201203787</v>
      </c>
      <c r="E15" s="12">
        <v>3703.0094582975066</v>
      </c>
      <c r="F15" s="12">
        <v>3778.6758383490969</v>
      </c>
      <c r="G15" s="12">
        <v>3777.1281169389513</v>
      </c>
      <c r="H15" s="12">
        <v>3561.5649183147034</v>
      </c>
      <c r="I15" s="12">
        <v>3660.0171969045573</v>
      </c>
      <c r="J15" s="12">
        <v>3668.2717110920034</v>
      </c>
      <c r="K15" s="12">
        <v>3663.1126397248495</v>
      </c>
      <c r="L15" s="12">
        <v>3626.0533104041274</v>
      </c>
      <c r="M15" s="12">
        <v>3678.5898538263114</v>
      </c>
      <c r="N15" s="12">
        <v>3785.7265692175411</v>
      </c>
      <c r="O15" s="12">
        <v>0</v>
      </c>
      <c r="P15" s="12">
        <v>0</v>
      </c>
      <c r="Q15" s="12">
        <v>0</v>
      </c>
      <c r="R15" s="12">
        <v>0</v>
      </c>
      <c r="S15" s="12">
        <v>0</v>
      </c>
    </row>
    <row r="16" spans="1:27" s="7" customFormat="1" ht="27" customHeight="1" thickBot="1" x14ac:dyDescent="0.4">
      <c r="A16" s="13" t="s">
        <v>11</v>
      </c>
      <c r="B16" s="14"/>
      <c r="C16" s="124">
        <f t="shared" ref="C16:S16" si="1">IF(C15&gt;0,C12/C15,"")</f>
        <v>2.2196086862482329E-2</v>
      </c>
      <c r="D16" s="124">
        <f t="shared" si="1"/>
        <v>4.4186740400214898E-2</v>
      </c>
      <c r="E16" s="124">
        <f t="shared" si="1"/>
        <v>3.4531028375555654E-2</v>
      </c>
      <c r="F16" s="124">
        <f t="shared" si="1"/>
        <v>4.1928011729128377E-2</v>
      </c>
      <c r="G16" s="124">
        <f t="shared" si="1"/>
        <v>5.3173301506233769E-2</v>
      </c>
      <c r="H16" s="124">
        <f t="shared" si="1"/>
        <v>6.9576275953974948E-2</v>
      </c>
      <c r="I16" s="124">
        <f t="shared" si="1"/>
        <v>7.1029255275392625E-2</v>
      </c>
      <c r="J16" s="124">
        <f t="shared" si="1"/>
        <v>6.3787676263588181E-2</v>
      </c>
      <c r="K16" s="124">
        <f t="shared" si="1"/>
        <v>6.0568821738800495E-2</v>
      </c>
      <c r="L16" s="124">
        <f t="shared" si="1"/>
        <v>6.599992444635816E-2</v>
      </c>
      <c r="M16" s="124">
        <f t="shared" si="1"/>
        <v>7.2807802477606209E-2</v>
      </c>
      <c r="N16" s="124">
        <f t="shared" si="1"/>
        <v>7.3020379119130521E-2</v>
      </c>
      <c r="O16" s="124" t="str">
        <f t="shared" si="1"/>
        <v/>
      </c>
      <c r="P16" s="124" t="str">
        <f t="shared" si="1"/>
        <v/>
      </c>
      <c r="Q16" s="124" t="str">
        <f t="shared" si="1"/>
        <v/>
      </c>
      <c r="R16" s="124" t="str">
        <f t="shared" si="1"/>
        <v/>
      </c>
      <c r="S16" s="124"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v>
      </c>
      <c r="I19" s="9">
        <v>0</v>
      </c>
      <c r="J19" s="9">
        <v>0</v>
      </c>
      <c r="K19" s="9">
        <v>0</v>
      </c>
      <c r="L19" s="9">
        <v>0.33570077386070507</v>
      </c>
      <c r="M19" s="9">
        <v>0.34336199484092866</v>
      </c>
      <c r="N19" s="9">
        <v>0.39250214961306962</v>
      </c>
      <c r="O19" s="9">
        <v>0</v>
      </c>
      <c r="P19" s="9">
        <v>0</v>
      </c>
      <c r="Q19" s="9">
        <v>0</v>
      </c>
      <c r="R19" s="9">
        <v>0</v>
      </c>
      <c r="S19" s="9">
        <v>0</v>
      </c>
    </row>
    <row r="20" spans="1:19" s="4" customFormat="1" ht="15" customHeight="1" x14ac:dyDescent="0.35">
      <c r="A20" s="4" t="s">
        <v>14</v>
      </c>
      <c r="C20" s="9">
        <v>0</v>
      </c>
      <c r="D20" s="9">
        <v>0</v>
      </c>
      <c r="E20" s="9">
        <v>0</v>
      </c>
      <c r="F20" s="9">
        <v>0</v>
      </c>
      <c r="G20" s="9">
        <v>0</v>
      </c>
      <c r="H20" s="9">
        <v>0</v>
      </c>
      <c r="I20" s="9">
        <v>0</v>
      </c>
      <c r="J20" s="9">
        <v>0</v>
      </c>
      <c r="K20" s="9">
        <v>0</v>
      </c>
      <c r="L20" s="9">
        <v>1.2120206362854686</v>
      </c>
      <c r="M20" s="9">
        <v>1.1183748925193466</v>
      </c>
      <c r="N20" s="9">
        <v>1.155219260533104</v>
      </c>
      <c r="O20" s="9">
        <v>0</v>
      </c>
      <c r="P20" s="9">
        <v>0</v>
      </c>
      <c r="Q20" s="9">
        <v>0</v>
      </c>
      <c r="R20" s="9">
        <v>0</v>
      </c>
      <c r="S20" s="9">
        <v>0</v>
      </c>
    </row>
    <row r="21" spans="1:19" s="4" customFormat="1" ht="15" customHeight="1" x14ac:dyDescent="0.35">
      <c r="A21" s="4" t="s">
        <v>15</v>
      </c>
      <c r="C21" s="9">
        <v>13.495683576956148</v>
      </c>
      <c r="D21" s="9">
        <v>13.532725709372313</v>
      </c>
      <c r="E21" s="9">
        <v>14.804505588993983</v>
      </c>
      <c r="F21" s="9">
        <v>15.624368013757522</v>
      </c>
      <c r="G21" s="9">
        <v>15.769423903697334</v>
      </c>
      <c r="H21" s="9">
        <v>16.615726569217539</v>
      </c>
      <c r="I21" s="9">
        <v>16.15730008598452</v>
      </c>
      <c r="J21" s="9">
        <v>18.248495270851247</v>
      </c>
      <c r="K21" s="9">
        <v>16.625631986242478</v>
      </c>
      <c r="L21" s="9">
        <v>22.324101461736884</v>
      </c>
      <c r="M21" s="9">
        <v>22.803276010318143</v>
      </c>
      <c r="N21" s="9">
        <v>24.662218400687873</v>
      </c>
      <c r="O21" s="9">
        <v>0</v>
      </c>
      <c r="P21" s="9">
        <v>0</v>
      </c>
      <c r="Q21" s="9">
        <v>0</v>
      </c>
      <c r="R21" s="9">
        <v>0</v>
      </c>
      <c r="S21" s="9">
        <v>0</v>
      </c>
    </row>
    <row r="22" spans="1:19" s="4" customFormat="1" ht="15" customHeight="1" x14ac:dyDescent="0.35">
      <c r="A22" s="4" t="s">
        <v>16</v>
      </c>
      <c r="C22" s="9">
        <v>80.48539982803095</v>
      </c>
      <c r="D22" s="9">
        <v>80.706311263972481</v>
      </c>
      <c r="E22" s="9">
        <v>88.290937231298386</v>
      </c>
      <c r="F22" s="9">
        <v>89.448718830610488</v>
      </c>
      <c r="G22" s="9">
        <v>86.896096302665526</v>
      </c>
      <c r="H22" s="9">
        <v>86.651685296646605</v>
      </c>
      <c r="I22" s="9">
        <v>78.941582115219262</v>
      </c>
      <c r="J22" s="9">
        <v>77.796216680997418</v>
      </c>
      <c r="K22" s="9">
        <v>67.897153912295778</v>
      </c>
      <c r="L22" s="9">
        <v>80.599372312983647</v>
      </c>
      <c r="M22" s="9">
        <v>74.273250214961308</v>
      </c>
      <c r="N22" s="9">
        <v>72.58627687016336</v>
      </c>
      <c r="O22" s="9">
        <v>0</v>
      </c>
      <c r="P22" s="9">
        <v>0</v>
      </c>
      <c r="Q22" s="9">
        <v>0</v>
      </c>
      <c r="R22" s="9">
        <v>0</v>
      </c>
      <c r="S22" s="9">
        <v>0</v>
      </c>
    </row>
    <row r="23" spans="1:19" s="4" customFormat="1" ht="15" customHeight="1" x14ac:dyDescent="0.35">
      <c r="A23" s="126" t="s">
        <v>17</v>
      </c>
      <c r="C23" s="9">
        <v>0</v>
      </c>
      <c r="D23" s="9">
        <v>0</v>
      </c>
      <c r="E23" s="9">
        <v>0</v>
      </c>
      <c r="F23" s="9">
        <v>0</v>
      </c>
      <c r="G23" s="9">
        <v>0</v>
      </c>
      <c r="H23" s="9">
        <v>0</v>
      </c>
      <c r="I23" s="9">
        <v>0</v>
      </c>
      <c r="J23" s="9">
        <v>0</v>
      </c>
      <c r="K23" s="9">
        <v>0</v>
      </c>
      <c r="L23" s="9">
        <v>0.22380051590713987</v>
      </c>
      <c r="M23" s="9">
        <v>0.20197764402407514</v>
      </c>
      <c r="N23" s="9">
        <v>0.28347377472055246</v>
      </c>
      <c r="O23" s="9">
        <v>0</v>
      </c>
      <c r="P23" s="9">
        <v>0</v>
      </c>
      <c r="Q23" s="9">
        <v>0</v>
      </c>
      <c r="R23" s="9">
        <v>0</v>
      </c>
      <c r="S23" s="9">
        <v>0</v>
      </c>
    </row>
    <row r="24" spans="1:19" s="4" customFormat="1" ht="15" customHeight="1" x14ac:dyDescent="0.35">
      <c r="A24" s="126" t="s">
        <v>18</v>
      </c>
      <c r="C24" s="9">
        <v>0</v>
      </c>
      <c r="D24" s="9">
        <v>0</v>
      </c>
      <c r="E24" s="9">
        <v>0</v>
      </c>
      <c r="F24" s="9">
        <v>0</v>
      </c>
      <c r="G24" s="9">
        <v>0</v>
      </c>
      <c r="H24" s="9">
        <v>0</v>
      </c>
      <c r="I24" s="9">
        <v>0</v>
      </c>
      <c r="J24" s="9">
        <v>0</v>
      </c>
      <c r="K24" s="9">
        <v>0</v>
      </c>
      <c r="L24" s="9">
        <v>0.80801375752365701</v>
      </c>
      <c r="M24" s="9">
        <v>0.65786758383490807</v>
      </c>
      <c r="N24" s="9">
        <v>0.83432502149613708</v>
      </c>
      <c r="O24" s="9">
        <v>0</v>
      </c>
      <c r="P24" s="9">
        <v>0</v>
      </c>
      <c r="Q24" s="9">
        <v>0</v>
      </c>
      <c r="R24" s="9">
        <v>0</v>
      </c>
      <c r="S24" s="9">
        <v>0</v>
      </c>
    </row>
    <row r="25" spans="1:19" s="4" customFormat="1" ht="15" customHeight="1" x14ac:dyDescent="0.35">
      <c r="A25" s="4" t="s">
        <v>19</v>
      </c>
      <c r="C25" s="9">
        <v>0</v>
      </c>
      <c r="D25" s="9">
        <v>2.5795356835769558</v>
      </c>
      <c r="E25" s="9">
        <v>10.963026655202063</v>
      </c>
      <c r="F25" s="9">
        <v>28.852584312601508</v>
      </c>
      <c r="G25" s="9">
        <v>163.72886213814846</v>
      </c>
      <c r="H25" s="9">
        <v>168.14751122575714</v>
      </c>
      <c r="I25" s="10">
        <v>174.04700487245628</v>
      </c>
      <c r="J25" s="9">
        <v>164.77978408330944</v>
      </c>
      <c r="K25" s="9">
        <v>154.50941052832712</v>
      </c>
      <c r="L25" s="9">
        <v>142.32826980032482</v>
      </c>
      <c r="M25" s="9">
        <v>193.27409955096971</v>
      </c>
      <c r="N25" s="9">
        <v>173.99923569313077</v>
      </c>
      <c r="O25" s="9">
        <v>0</v>
      </c>
      <c r="P25" s="9">
        <v>0</v>
      </c>
      <c r="Q25" s="9">
        <v>0</v>
      </c>
      <c r="R25" s="9">
        <v>0</v>
      </c>
      <c r="S25" s="9">
        <v>0</v>
      </c>
    </row>
    <row r="26" spans="1:19" s="22" customFormat="1" ht="15" customHeight="1" x14ac:dyDescent="0.35">
      <c r="A26" s="115"/>
      <c r="B26" s="113" t="s">
        <v>20</v>
      </c>
      <c r="C26" s="118" t="s">
        <v>21</v>
      </c>
      <c r="D26" s="118" t="s">
        <v>21</v>
      </c>
      <c r="E26" s="118" t="s">
        <v>21</v>
      </c>
      <c r="F26" s="118" t="s">
        <v>21</v>
      </c>
      <c r="G26" s="118" t="s">
        <v>21</v>
      </c>
      <c r="H26" s="118" t="s">
        <v>21</v>
      </c>
      <c r="I26" s="127" t="s">
        <v>21</v>
      </c>
      <c r="J26" s="21">
        <v>19.584744154795086</v>
      </c>
      <c r="K26" s="21">
        <v>20.085176647130723</v>
      </c>
      <c r="L26" s="21">
        <v>14.742572931075303</v>
      </c>
      <c r="M26" s="21">
        <v>14.599744640997915</v>
      </c>
      <c r="N26" s="21">
        <v>24.061642437107459</v>
      </c>
      <c r="O26" s="21">
        <v>0</v>
      </c>
      <c r="P26" s="21">
        <v>0</v>
      </c>
      <c r="Q26" s="21">
        <v>0</v>
      </c>
      <c r="R26" s="21">
        <v>0</v>
      </c>
      <c r="S26" s="21">
        <v>0</v>
      </c>
    </row>
    <row r="27" spans="1:19" s="22" customFormat="1" ht="15" customHeight="1" x14ac:dyDescent="0.35">
      <c r="B27" s="128" t="s">
        <v>22</v>
      </c>
      <c r="C27" s="118" t="s">
        <v>21</v>
      </c>
      <c r="D27" s="118" t="s">
        <v>21</v>
      </c>
      <c r="E27" s="118" t="s">
        <v>21</v>
      </c>
      <c r="F27" s="118" t="s">
        <v>21</v>
      </c>
      <c r="G27" s="118" t="s">
        <v>21</v>
      </c>
      <c r="H27" s="118" t="s">
        <v>21</v>
      </c>
      <c r="I27" s="127" t="s">
        <v>21</v>
      </c>
      <c r="J27" s="21">
        <v>145.19503992851435</v>
      </c>
      <c r="K27" s="21">
        <v>134.42423388119641</v>
      </c>
      <c r="L27" s="21">
        <v>127.58569686924952</v>
      </c>
      <c r="M27" s="21">
        <v>178.67435490997178</v>
      </c>
      <c r="N27" s="21">
        <v>149.93759325602332</v>
      </c>
      <c r="O27" s="21">
        <v>0</v>
      </c>
      <c r="P27" s="21">
        <v>0</v>
      </c>
      <c r="Q27" s="21">
        <v>0</v>
      </c>
      <c r="R27" s="21">
        <v>0</v>
      </c>
      <c r="S27" s="21">
        <v>0</v>
      </c>
    </row>
    <row r="28" spans="1:19" s="22" customFormat="1" ht="15" customHeight="1" x14ac:dyDescent="0.35">
      <c r="B28" s="128" t="s">
        <v>23</v>
      </c>
      <c r="C28" s="118" t="s">
        <v>21</v>
      </c>
      <c r="D28" s="118" t="s">
        <v>21</v>
      </c>
      <c r="E28" s="118" t="s">
        <v>21</v>
      </c>
      <c r="F28" s="118" t="s">
        <v>21</v>
      </c>
      <c r="G28" s="118" t="s">
        <v>21</v>
      </c>
      <c r="H28" s="118" t="s">
        <v>21</v>
      </c>
      <c r="I28" s="127" t="s">
        <v>21</v>
      </c>
      <c r="J28" s="21">
        <v>0</v>
      </c>
      <c r="K28" s="21">
        <v>0</v>
      </c>
      <c r="L28" s="21">
        <v>0</v>
      </c>
      <c r="M28" s="21">
        <v>0</v>
      </c>
      <c r="N28" s="21">
        <v>0</v>
      </c>
      <c r="O28" s="21">
        <v>0</v>
      </c>
      <c r="P28" s="21">
        <v>0</v>
      </c>
      <c r="Q28" s="21">
        <v>0</v>
      </c>
      <c r="R28" s="21">
        <v>0</v>
      </c>
      <c r="S28" s="21">
        <v>0</v>
      </c>
    </row>
    <row r="29" spans="1:19" s="22" customFormat="1" ht="15" customHeight="1" x14ac:dyDescent="0.35">
      <c r="B29" s="128" t="s">
        <v>24</v>
      </c>
      <c r="C29" s="118" t="s">
        <v>21</v>
      </c>
      <c r="D29" s="118" t="s">
        <v>21</v>
      </c>
      <c r="E29" s="118" t="s">
        <v>21</v>
      </c>
      <c r="F29" s="118" t="s">
        <v>21</v>
      </c>
      <c r="G29" s="118" t="s">
        <v>21</v>
      </c>
      <c r="H29" s="118" t="s">
        <v>21</v>
      </c>
      <c r="I29" s="127"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0</v>
      </c>
      <c r="K30" s="9">
        <v>0</v>
      </c>
      <c r="L30" s="9">
        <v>0</v>
      </c>
      <c r="M30" s="9">
        <v>0</v>
      </c>
      <c r="N30" s="9">
        <v>0</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33.73920894239037</v>
      </c>
      <c r="D32" s="12">
        <v>36.411349957007737</v>
      </c>
      <c r="E32" s="12">
        <v>47.974290627687019</v>
      </c>
      <c r="F32" s="12">
        <v>67.91350434699531</v>
      </c>
      <c r="G32" s="12">
        <v>229.83169274800878</v>
      </c>
      <c r="H32" s="12">
        <v>260.51690950304049</v>
      </c>
      <c r="I32" s="24">
        <v>247.96660640778055</v>
      </c>
      <c r="J32" s="12">
        <v>229.98576641523266</v>
      </c>
      <c r="K32" s="12">
        <v>216.15866714106406</v>
      </c>
      <c r="L32" s="12">
        <v>214.78340077095297</v>
      </c>
      <c r="M32" s="12">
        <v>266.80082183599166</v>
      </c>
      <c r="N32" s="12">
        <v>261.9624086547438</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3666.6751676698195</v>
      </c>
      <c r="D35" s="12">
        <v>3970.4901652813605</v>
      </c>
      <c r="E35" s="12">
        <v>4257.7183662940661</v>
      </c>
      <c r="F35" s="12">
        <v>4402.1076134518007</v>
      </c>
      <c r="G35" s="12">
        <v>4534.7702080819154</v>
      </c>
      <c r="H35" s="12">
        <v>4542.6161920099667</v>
      </c>
      <c r="I35" s="12">
        <v>4115.6489929559802</v>
      </c>
      <c r="J35" s="12">
        <v>3807.9252906342062</v>
      </c>
      <c r="K35" s="12">
        <v>3679.4413183305164</v>
      </c>
      <c r="L35" s="12">
        <v>3468.5783955163433</v>
      </c>
      <c r="M35" s="12">
        <v>3882.7016683058496</v>
      </c>
      <c r="N35" s="12">
        <v>4208.9531261478169</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24">
        <f t="shared" ref="C37:S37" si="2">IF(C35&gt;0,C32/C35,"")</f>
        <v>9.2015811053782863E-3</v>
      </c>
      <c r="D37" s="124">
        <f t="shared" si="2"/>
        <v>9.1704924181388887E-3</v>
      </c>
      <c r="E37" s="124">
        <f t="shared" si="2"/>
        <v>1.1267605440386142E-2</v>
      </c>
      <c r="F37" s="124">
        <f t="shared" si="2"/>
        <v>1.5427497533106117E-2</v>
      </c>
      <c r="G37" s="124">
        <f t="shared" si="2"/>
        <v>5.0682103436773998E-2</v>
      </c>
      <c r="H37" s="124">
        <f t="shared" si="2"/>
        <v>5.7349531303407308E-2</v>
      </c>
      <c r="I37" s="125">
        <f t="shared" si="2"/>
        <v>6.0249697394549585E-2</v>
      </c>
      <c r="J37" s="124">
        <f t="shared" si="2"/>
        <v>6.0396606777158898E-2</v>
      </c>
      <c r="K37" s="124">
        <f t="shared" si="2"/>
        <v>5.8747687064388994E-2</v>
      </c>
      <c r="L37" s="124">
        <f t="shared" si="2"/>
        <v>6.1922602368910749E-2</v>
      </c>
      <c r="M37" s="124">
        <f t="shared" si="2"/>
        <v>6.8715251551223516E-2</v>
      </c>
      <c r="N37" s="124">
        <f t="shared" si="2"/>
        <v>6.2239326693215295E-2</v>
      </c>
      <c r="O37" s="124" t="str">
        <f t="shared" si="2"/>
        <v/>
      </c>
      <c r="P37" s="124" t="str">
        <f t="shared" si="2"/>
        <v/>
      </c>
      <c r="Q37" s="124" t="str">
        <f t="shared" si="2"/>
        <v/>
      </c>
      <c r="R37" s="124" t="str">
        <f t="shared" si="2"/>
        <v/>
      </c>
      <c r="S37" s="124"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702.13528231584985</v>
      </c>
      <c r="D40" s="9">
        <v>654.53329511798984</v>
      </c>
      <c r="E40" s="9">
        <v>781.28881245820196</v>
      </c>
      <c r="F40" s="9">
        <v>815.1571605999809</v>
      </c>
      <c r="G40" s="9">
        <v>746.4650807299131</v>
      </c>
      <c r="H40" s="9">
        <v>898.75322441960452</v>
      </c>
      <c r="I40" s="10">
        <v>1799.7277156778446</v>
      </c>
      <c r="J40" s="9">
        <v>2053.8597496895004</v>
      </c>
      <c r="K40" s="9">
        <v>2198.6003630457631</v>
      </c>
      <c r="L40" s="9">
        <v>2289.2423808158974</v>
      </c>
      <c r="M40" s="9">
        <v>1885.8794305913825</v>
      </c>
      <c r="N40" s="9">
        <v>1998.4952708512467</v>
      </c>
      <c r="O40" s="9">
        <v>0</v>
      </c>
      <c r="P40" s="9">
        <v>0</v>
      </c>
      <c r="Q40" s="9">
        <v>0</v>
      </c>
      <c r="R40" s="9">
        <v>0</v>
      </c>
      <c r="S40" s="9">
        <v>0</v>
      </c>
    </row>
    <row r="41" spans="1:19" s="4" customFormat="1" ht="15" customHeight="1" x14ac:dyDescent="0.35">
      <c r="A41" s="4" t="s">
        <v>33</v>
      </c>
      <c r="C41" s="9">
        <v>13.757523645743767</v>
      </c>
      <c r="D41" s="9">
        <v>25.747587656444061</v>
      </c>
      <c r="E41" s="9">
        <v>27.634470239801281</v>
      </c>
      <c r="F41" s="9">
        <v>33.963886500429922</v>
      </c>
      <c r="G41" s="9">
        <v>38.334766408713101</v>
      </c>
      <c r="H41" s="9">
        <v>45.547912486863474</v>
      </c>
      <c r="I41" s="10">
        <v>77.863762300563678</v>
      </c>
      <c r="J41" s="9">
        <v>84.002101843890316</v>
      </c>
      <c r="K41" s="9">
        <v>77.123340021018436</v>
      </c>
      <c r="L41" s="9">
        <v>114.35941530524505</v>
      </c>
      <c r="M41" s="9">
        <v>121.19040794879145</v>
      </c>
      <c r="N41" s="9">
        <v>162.67794019298748</v>
      </c>
      <c r="O41" s="9">
        <v>0</v>
      </c>
      <c r="P41" s="9">
        <v>0</v>
      </c>
      <c r="Q41" s="9">
        <v>0</v>
      </c>
      <c r="R41" s="9">
        <v>0</v>
      </c>
      <c r="S41" s="9">
        <v>0</v>
      </c>
    </row>
    <row r="42" spans="1:19" s="4" customFormat="1" ht="15" customHeight="1" x14ac:dyDescent="0.35">
      <c r="A42" s="4" t="s">
        <v>34</v>
      </c>
      <c r="C42" s="9">
        <v>0</v>
      </c>
      <c r="D42" s="9">
        <v>0</v>
      </c>
      <c r="E42" s="9">
        <v>0</v>
      </c>
      <c r="F42" s="9">
        <v>0</v>
      </c>
      <c r="G42" s="9">
        <v>0</v>
      </c>
      <c r="H42" s="9">
        <v>0</v>
      </c>
      <c r="I42" s="9">
        <v>0</v>
      </c>
      <c r="J42" s="9">
        <v>0</v>
      </c>
      <c r="K42" s="9">
        <v>0</v>
      </c>
      <c r="L42" s="9">
        <v>0</v>
      </c>
      <c r="M42" s="9">
        <v>5.2457527614260204</v>
      </c>
      <c r="N42" s="9">
        <v>5.2457527614260204</v>
      </c>
      <c r="O42" s="9">
        <v>0</v>
      </c>
      <c r="P42" s="9">
        <v>0</v>
      </c>
      <c r="Q42" s="9">
        <v>0</v>
      </c>
      <c r="R42" s="9">
        <v>0</v>
      </c>
      <c r="S42" s="9">
        <v>0</v>
      </c>
    </row>
    <row r="43" spans="1:19" s="4" customFormat="1" ht="15" customHeight="1" x14ac:dyDescent="0.35">
      <c r="A43" s="11" t="s">
        <v>35</v>
      </c>
      <c r="C43" s="12">
        <v>715.89280596159358</v>
      </c>
      <c r="D43" s="12">
        <v>680.28088277443385</v>
      </c>
      <c r="E43" s="12">
        <v>808.92328269800328</v>
      </c>
      <c r="F43" s="12">
        <v>849.12104710041081</v>
      </c>
      <c r="G43" s="12">
        <v>784.79984713862621</v>
      </c>
      <c r="H43" s="12">
        <v>944.30113690646795</v>
      </c>
      <c r="I43" s="12">
        <v>1877.5914779784082</v>
      </c>
      <c r="J43" s="12">
        <v>2137.8618515333906</v>
      </c>
      <c r="K43" s="12">
        <v>2275.7237030667816</v>
      </c>
      <c r="L43" s="12">
        <v>2403.6017961211423</v>
      </c>
      <c r="M43" s="12">
        <v>2012.3155913016001</v>
      </c>
      <c r="N43" s="12">
        <v>2166.41896380566</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11074.288454189356</v>
      </c>
      <c r="D45" s="12">
        <v>11363.304337441483</v>
      </c>
      <c r="E45" s="12">
        <v>10772.530094582977</v>
      </c>
      <c r="F45" s="12">
        <v>9554.8791439763063</v>
      </c>
      <c r="G45" s="12">
        <v>9490.4012611063335</v>
      </c>
      <c r="H45" s="12">
        <v>8987.4178370115606</v>
      </c>
      <c r="I45" s="12">
        <v>10372.172781121621</v>
      </c>
      <c r="J45" s="12">
        <v>10655.269418171396</v>
      </c>
      <c r="K45" s="12">
        <v>9765.3343842552786</v>
      </c>
      <c r="L45" s="12">
        <v>10136.117082258526</v>
      </c>
      <c r="M45" s="12">
        <v>9487.0155292016661</v>
      </c>
      <c r="N45" s="12">
        <v>10185.41676642341</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24">
        <f t="shared" ref="C47:S47" si="3">IF(C45&gt;0,C43/C45,"")</f>
        <v>6.4644587227703498E-2</v>
      </c>
      <c r="D47" s="124">
        <f t="shared" si="3"/>
        <v>5.9866466880847728E-2</v>
      </c>
      <c r="E47" s="124">
        <f t="shared" si="3"/>
        <v>7.5091299406513101E-2</v>
      </c>
      <c r="F47" s="124">
        <f t="shared" si="3"/>
        <v>8.8867795636716471E-2</v>
      </c>
      <c r="G47" s="124">
        <f t="shared" si="3"/>
        <v>8.269406377524853E-2</v>
      </c>
      <c r="H47" s="124">
        <f t="shared" si="3"/>
        <v>0.10506923724161255</v>
      </c>
      <c r="I47" s="124">
        <f t="shared" si="3"/>
        <v>0.18102200161916029</v>
      </c>
      <c r="J47" s="124">
        <f t="shared" si="3"/>
        <v>0.20063892968182495</v>
      </c>
      <c r="K47" s="124">
        <f t="shared" si="3"/>
        <v>0.23304104227459407</v>
      </c>
      <c r="L47" s="124">
        <f t="shared" si="3"/>
        <v>0.23713240253787327</v>
      </c>
      <c r="M47" s="124">
        <f t="shared" si="3"/>
        <v>0.2121126064469441</v>
      </c>
      <c r="N47" s="124">
        <f t="shared" si="3"/>
        <v>0.21269811667867508</v>
      </c>
      <c r="O47" s="124" t="str">
        <f t="shared" si="3"/>
        <v/>
      </c>
      <c r="P47" s="124" t="str">
        <f t="shared" si="3"/>
        <v/>
      </c>
      <c r="Q47" s="124" t="str">
        <f t="shared" si="3"/>
        <v/>
      </c>
      <c r="R47" s="124" t="str">
        <f t="shared" si="3"/>
        <v/>
      </c>
      <c r="S47" s="124"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116" t="s">
        <v>40</v>
      </c>
      <c r="C49" s="9"/>
      <c r="D49" s="9"/>
      <c r="E49" s="9"/>
      <c r="F49" s="9"/>
      <c r="G49" s="9"/>
      <c r="H49" s="9"/>
      <c r="I49" s="9"/>
      <c r="J49" s="9"/>
      <c r="K49" s="9"/>
      <c r="L49" s="9"/>
      <c r="M49" s="9"/>
      <c r="N49" s="9"/>
      <c r="O49" s="9"/>
      <c r="P49" s="9"/>
      <c r="Q49" s="9"/>
      <c r="R49" s="9"/>
      <c r="S49" s="9"/>
    </row>
    <row r="50" spans="1:19" s="4" customFormat="1" ht="15" customHeight="1" x14ac:dyDescent="0.35">
      <c r="A50" s="117" t="s">
        <v>41</v>
      </c>
      <c r="B50" s="117"/>
      <c r="C50" s="9">
        <v>65.089533331863507</v>
      </c>
      <c r="D50" s="9">
        <v>145.97646794688066</v>
      </c>
      <c r="E50" s="9">
        <v>113.0642190904282</v>
      </c>
      <c r="F50" s="9">
        <v>142.80799685711742</v>
      </c>
      <c r="G50" s="9">
        <v>185.07294828597051</v>
      </c>
      <c r="H50" s="9">
        <v>231.18469701544248</v>
      </c>
      <c r="I50" s="9">
        <v>243.81099570527621</v>
      </c>
      <c r="J50" s="9">
        <v>215.74203308316413</v>
      </c>
      <c r="K50" s="9">
        <v>205.24478449839884</v>
      </c>
      <c r="L50" s="9">
        <v>216.43564177363456</v>
      </c>
      <c r="M50" s="9">
        <v>244.48142782432922</v>
      </c>
      <c r="N50" s="9">
        <v>251.09699500060867</v>
      </c>
      <c r="O50" s="9">
        <v>0</v>
      </c>
      <c r="P50" s="9">
        <v>0</v>
      </c>
      <c r="Q50" s="9">
        <v>0</v>
      </c>
      <c r="R50" s="9">
        <v>0</v>
      </c>
      <c r="S50" s="9">
        <v>0</v>
      </c>
    </row>
    <row r="51" spans="1:19" s="4" customFormat="1" ht="15" customHeight="1" x14ac:dyDescent="0.35">
      <c r="A51" s="117" t="s">
        <v>42</v>
      </c>
      <c r="B51" s="117"/>
      <c r="C51" s="9">
        <v>715.89280596159358</v>
      </c>
      <c r="D51" s="9">
        <v>680.28088277443385</v>
      </c>
      <c r="E51" s="9">
        <v>808.92328269800328</v>
      </c>
      <c r="F51" s="9">
        <v>849.12104710041081</v>
      </c>
      <c r="G51" s="9">
        <v>784.79984713862621</v>
      </c>
      <c r="H51" s="9">
        <v>944.30113690646795</v>
      </c>
      <c r="I51" s="9">
        <v>1877.5914779784082</v>
      </c>
      <c r="J51" s="9">
        <v>2137.8618515333906</v>
      </c>
      <c r="K51" s="9">
        <v>2275.7237030667816</v>
      </c>
      <c r="L51" s="9">
        <v>2403.6017961211423</v>
      </c>
      <c r="M51" s="9">
        <v>2012.3155913016001</v>
      </c>
      <c r="N51" s="9">
        <v>2166.41896380566</v>
      </c>
      <c r="O51" s="9">
        <v>0</v>
      </c>
      <c r="P51" s="9">
        <v>0</v>
      </c>
      <c r="Q51" s="9">
        <v>0</v>
      </c>
      <c r="R51" s="9">
        <v>0</v>
      </c>
      <c r="S51" s="9">
        <v>0</v>
      </c>
    </row>
    <row r="52" spans="1:19" s="4" customFormat="1" ht="15" customHeight="1" x14ac:dyDescent="0.35">
      <c r="A52" s="117" t="s">
        <v>43</v>
      </c>
      <c r="B52" s="117"/>
      <c r="C52" s="9">
        <v>13.495683576956148</v>
      </c>
      <c r="D52" s="9">
        <v>16.112261392949268</v>
      </c>
      <c r="E52" s="9">
        <v>25.767532244196047</v>
      </c>
      <c r="F52" s="9">
        <v>44.476952326359026</v>
      </c>
      <c r="G52" s="9">
        <v>179.4982860418458</v>
      </c>
      <c r="H52" s="9">
        <v>184.76323779497469</v>
      </c>
      <c r="I52" s="9">
        <v>190.20430495844082</v>
      </c>
      <c r="J52" s="9">
        <v>183.02827935416067</v>
      </c>
      <c r="K52" s="9">
        <v>171.13504251456959</v>
      </c>
      <c r="L52" s="9">
        <v>165.21187255182954</v>
      </c>
      <c r="M52" s="9">
        <v>216.62271520015287</v>
      </c>
      <c r="N52" s="9">
        <v>199.33743001815228</v>
      </c>
      <c r="O52" s="9">
        <v>0</v>
      </c>
      <c r="P52" s="9">
        <v>0</v>
      </c>
      <c r="Q52" s="9">
        <v>0</v>
      </c>
      <c r="R52" s="9">
        <v>0</v>
      </c>
      <c r="S52" s="9">
        <v>0</v>
      </c>
    </row>
    <row r="53" spans="1:19" s="4" customFormat="1" ht="15" customHeight="1" x14ac:dyDescent="0.35">
      <c r="A53" s="4" t="s">
        <v>44</v>
      </c>
      <c r="B53" s="117"/>
      <c r="C53" s="9">
        <f>C50+C51+C52</f>
        <v>794.47802287041327</v>
      </c>
      <c r="D53" s="9">
        <f t="shared" ref="D53:S53" si="4">D50+D51+D52</f>
        <v>842.36961211426376</v>
      </c>
      <c r="E53" s="9">
        <f t="shared" si="4"/>
        <v>947.75503403262746</v>
      </c>
      <c r="F53" s="9">
        <f t="shared" si="4"/>
        <v>1036.4059962838871</v>
      </c>
      <c r="G53" s="9">
        <f t="shared" si="4"/>
        <v>1149.3710814664425</v>
      </c>
      <c r="H53" s="9">
        <f t="shared" si="4"/>
        <v>1360.2490717168851</v>
      </c>
      <c r="I53" s="9">
        <f t="shared" si="4"/>
        <v>2311.6067786421254</v>
      </c>
      <c r="J53" s="9">
        <f t="shared" si="4"/>
        <v>2536.6321639707153</v>
      </c>
      <c r="K53" s="9">
        <f t="shared" si="4"/>
        <v>2652.1035300797503</v>
      </c>
      <c r="L53" s="9">
        <f t="shared" si="4"/>
        <v>2785.2493104466062</v>
      </c>
      <c r="M53" s="9">
        <f t="shared" si="4"/>
        <v>2473.4197343260821</v>
      </c>
      <c r="N53" s="9">
        <f t="shared" si="4"/>
        <v>2616.853388824421</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119" t="s">
        <v>46</v>
      </c>
      <c r="B56" s="117"/>
      <c r="C56" s="9"/>
      <c r="D56" s="9"/>
      <c r="E56" s="9"/>
      <c r="F56" s="9"/>
      <c r="G56" s="9"/>
      <c r="H56" s="9"/>
      <c r="I56" s="9"/>
      <c r="J56" s="9"/>
      <c r="K56" s="9"/>
      <c r="L56" s="9"/>
      <c r="M56" s="9"/>
      <c r="N56" s="9"/>
      <c r="O56" s="9"/>
      <c r="P56" s="9"/>
      <c r="Q56" s="9"/>
      <c r="R56" s="9"/>
      <c r="S56" s="9"/>
    </row>
    <row r="57" spans="1:19" ht="15" customHeight="1" x14ac:dyDescent="0.35">
      <c r="A57" s="117" t="s">
        <v>47</v>
      </c>
      <c r="B57" s="117"/>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117" t="s">
        <v>48</v>
      </c>
      <c r="B58" s="117"/>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117"/>
      <c r="B59" s="117"/>
      <c r="C59" s="9"/>
      <c r="D59" s="9"/>
      <c r="E59" s="9"/>
      <c r="F59" s="9"/>
      <c r="G59" s="9"/>
      <c r="H59" s="9"/>
      <c r="I59" s="9"/>
      <c r="J59" s="9"/>
      <c r="K59" s="9"/>
      <c r="L59" s="9"/>
      <c r="M59" s="9"/>
      <c r="N59" s="9"/>
      <c r="O59" s="9"/>
      <c r="P59" s="9"/>
      <c r="Q59" s="9"/>
      <c r="R59" s="9"/>
      <c r="S59" s="9"/>
    </row>
    <row r="60" spans="1:19" s="4" customFormat="1" ht="15" customHeight="1" x14ac:dyDescent="0.35">
      <c r="A60" s="11" t="s">
        <v>49</v>
      </c>
      <c r="B60" s="117"/>
      <c r="C60" s="12">
        <f t="shared" ref="C60:S60" si="5">C53+C57-C58</f>
        <v>794.47802287041327</v>
      </c>
      <c r="D60" s="12">
        <f t="shared" si="5"/>
        <v>842.36961211426376</v>
      </c>
      <c r="E60" s="12">
        <f t="shared" si="5"/>
        <v>947.75503403262746</v>
      </c>
      <c r="F60" s="12">
        <f t="shared" si="5"/>
        <v>1036.4059962838871</v>
      </c>
      <c r="G60" s="12">
        <f t="shared" si="5"/>
        <v>1149.3710814664425</v>
      </c>
      <c r="H60" s="12">
        <f t="shared" si="5"/>
        <v>1360.2490717168851</v>
      </c>
      <c r="I60" s="12">
        <f t="shared" si="5"/>
        <v>2311.6067786421254</v>
      </c>
      <c r="J60" s="12">
        <f t="shared" si="5"/>
        <v>2536.6321639707153</v>
      </c>
      <c r="K60" s="12">
        <f t="shared" si="5"/>
        <v>2652.1035300797503</v>
      </c>
      <c r="L60" s="12">
        <f t="shared" si="5"/>
        <v>2785.2493104466062</v>
      </c>
      <c r="M60" s="12">
        <f t="shared" si="5"/>
        <v>2473.4197343260821</v>
      </c>
      <c r="N60" s="12">
        <f t="shared" si="5"/>
        <v>2616.853388824421</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119"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18181.01196617942</v>
      </c>
      <c r="D63" s="9">
        <v>18852.627925862234</v>
      </c>
      <c r="E63" s="9">
        <v>18621.21166523359</v>
      </c>
      <c r="F63" s="9">
        <v>17583.373459443963</v>
      </c>
      <c r="G63" s="9">
        <v>17686.969045571797</v>
      </c>
      <c r="H63" s="9">
        <v>16990.816614120569</v>
      </c>
      <c r="I63" s="9">
        <v>18127.510986911246</v>
      </c>
      <c r="J63" s="9">
        <v>18144.062768701635</v>
      </c>
      <c r="K63" s="9">
        <v>17086.087704213242</v>
      </c>
      <c r="L63" s="9">
        <v>17187.409238559281</v>
      </c>
      <c r="M63" s="9">
        <v>16950.533510079302</v>
      </c>
      <c r="N63" s="9">
        <v>18084.534728193372</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119"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18181.01196617942</v>
      </c>
      <c r="D66" s="9">
        <v>18852.627925862234</v>
      </c>
      <c r="E66" s="9">
        <v>18621.21166523359</v>
      </c>
      <c r="F66" s="9">
        <v>17583.373459443963</v>
      </c>
      <c r="G66" s="9">
        <v>17686.969045571797</v>
      </c>
      <c r="H66" s="9">
        <v>16990.816614120569</v>
      </c>
      <c r="I66" s="9">
        <v>18127.510986911246</v>
      </c>
      <c r="J66" s="9">
        <v>18144.062768701635</v>
      </c>
      <c r="K66" s="9">
        <v>17086.087704213242</v>
      </c>
      <c r="L66" s="9">
        <v>17187.409238559281</v>
      </c>
      <c r="M66" s="9">
        <v>16955.779262840726</v>
      </c>
      <c r="N66" s="9">
        <v>18089.780480954796</v>
      </c>
      <c r="O66" s="9">
        <v>0</v>
      </c>
      <c r="P66" s="9">
        <v>0</v>
      </c>
      <c r="Q66" s="9">
        <v>0</v>
      </c>
      <c r="R66" s="9">
        <v>0</v>
      </c>
      <c r="S66" s="9">
        <v>0</v>
      </c>
    </row>
    <row r="67" spans="1:27" s="4" customFormat="1" ht="15" customHeight="1" x14ac:dyDescent="0.35">
      <c r="A67" s="11" t="s">
        <v>54</v>
      </c>
      <c r="C67" s="9">
        <v>18181.01196617942</v>
      </c>
      <c r="D67" s="9">
        <v>18852.627925862234</v>
      </c>
      <c r="E67" s="9">
        <v>18621.21166523359</v>
      </c>
      <c r="F67" s="9">
        <v>17583.373459443963</v>
      </c>
      <c r="G67" s="9">
        <v>17686.969045571797</v>
      </c>
      <c r="H67" s="9">
        <v>16990.816614120569</v>
      </c>
      <c r="I67" s="9">
        <v>18127.510986911246</v>
      </c>
      <c r="J67" s="9">
        <v>18144.062768701635</v>
      </c>
      <c r="K67" s="9">
        <v>17086.087704213242</v>
      </c>
      <c r="L67" s="9">
        <v>17187.409238559281</v>
      </c>
      <c r="M67" s="9">
        <v>16955.779262840726</v>
      </c>
      <c r="N67" s="9">
        <v>18089.780480954796</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24">
        <f t="shared" ref="C69:S69" si="6">IF(C67&gt;0,(C53+C57-C58)/C67,"")</f>
        <v>4.3698228918627451E-2</v>
      </c>
      <c r="D69" s="124">
        <f t="shared" si="6"/>
        <v>4.4681813879045067E-2</v>
      </c>
      <c r="E69" s="124">
        <f t="shared" si="6"/>
        <v>5.0896528704526628E-2</v>
      </c>
      <c r="F69" s="124">
        <f t="shared" si="6"/>
        <v>5.8942386605980744E-2</v>
      </c>
      <c r="G69" s="124">
        <f t="shared" si="6"/>
        <v>6.4984061345106786E-2</v>
      </c>
      <c r="H69" s="124">
        <f t="shared" si="6"/>
        <v>8.0057898487729068E-2</v>
      </c>
      <c r="I69" s="124">
        <f t="shared" si="6"/>
        <v>0.12751925955588683</v>
      </c>
      <c r="J69" s="124">
        <f t="shared" si="6"/>
        <v>0.13980508094065822</v>
      </c>
      <c r="K69" s="124">
        <f t="shared" si="6"/>
        <v>0.15522005833001609</v>
      </c>
      <c r="L69" s="124">
        <f t="shared" si="6"/>
        <v>0.1620517247124138</v>
      </c>
      <c r="M69" s="124">
        <f t="shared" si="6"/>
        <v>0.14587473073246957</v>
      </c>
      <c r="N69" s="124">
        <f t="shared" si="6"/>
        <v>0.14465921195558371</v>
      </c>
      <c r="O69" s="124" t="str">
        <f t="shared" si="6"/>
        <v/>
      </c>
      <c r="P69" s="124" t="str">
        <f t="shared" si="6"/>
        <v/>
      </c>
      <c r="Q69" s="124" t="str">
        <f t="shared" si="6"/>
        <v/>
      </c>
      <c r="R69" s="124" t="str">
        <f t="shared" si="6"/>
        <v/>
      </c>
      <c r="S69" s="124"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130" t="s">
        <v>106</v>
      </c>
      <c r="E72" s="33"/>
      <c r="F72" s="3"/>
      <c r="G72" s="3"/>
      <c r="H72" s="3"/>
      <c r="I72" s="34"/>
      <c r="J72" s="192" t="s">
        <v>59</v>
      </c>
      <c r="K72" s="192"/>
      <c r="L72" s="192" t="s">
        <v>60</v>
      </c>
      <c r="M72" s="192"/>
      <c r="N72" s="192" t="s">
        <v>61</v>
      </c>
      <c r="O72" s="192"/>
      <c r="P72" s="192" t="s">
        <v>62</v>
      </c>
      <c r="Q72" s="192"/>
      <c r="R72" s="35"/>
      <c r="S72" s="130" t="s">
        <v>63</v>
      </c>
    </row>
    <row r="73" spans="1:27" s="4" customFormat="1" ht="22.5" customHeight="1" x14ac:dyDescent="0.35">
      <c r="D73" s="129">
        <v>4.2999999999999997E-2</v>
      </c>
      <c r="J73" s="191">
        <v>6.0399999999999995E-2</v>
      </c>
      <c r="K73" s="191"/>
      <c r="L73" s="191">
        <v>6.9099999999999995E-2</v>
      </c>
      <c r="M73" s="191"/>
      <c r="N73" s="191">
        <v>8.2150000000000001E-2</v>
      </c>
      <c r="O73" s="191"/>
      <c r="P73" s="191">
        <v>9.955E-2</v>
      </c>
      <c r="Q73" s="191"/>
      <c r="R73" s="122"/>
      <c r="S73" s="129">
        <v>0.13</v>
      </c>
    </row>
    <row r="74" spans="1:27" s="120"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120" customFormat="1" ht="15" customHeight="1" x14ac:dyDescent="0.35"/>
    <row r="79" spans="1:27" s="120" customFormat="1" ht="15" customHeight="1" x14ac:dyDescent="0.35"/>
    <row r="80" spans="1:27" s="120" customFormat="1" ht="15" customHeight="1" x14ac:dyDescent="0.35"/>
    <row r="81" spans="1:20" s="120" customFormat="1" ht="15" customHeight="1" x14ac:dyDescent="0.35"/>
    <row r="82" spans="1:20" s="120" customFormat="1" ht="15" customHeight="1" x14ac:dyDescent="0.35"/>
    <row r="83" spans="1:20" s="120" customFormat="1" ht="15" customHeight="1" x14ac:dyDescent="0.35"/>
    <row r="84" spans="1:20" s="120" customFormat="1" ht="15" customHeight="1" x14ac:dyDescent="0.35">
      <c r="T84" s="121"/>
    </row>
    <row r="85" spans="1:20" s="120" customFormat="1" ht="15" customHeight="1" x14ac:dyDescent="0.35"/>
    <row r="86" spans="1:20" s="120" customFormat="1" ht="15" customHeight="1" x14ac:dyDescent="0.35"/>
    <row r="87" spans="1:20" s="120" customFormat="1" ht="15" customHeight="1" x14ac:dyDescent="0.35"/>
    <row r="88" spans="1:20" s="120" customFormat="1" ht="15" customHeight="1" x14ac:dyDescent="0.35"/>
    <row r="89" spans="1:20" s="120"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120" customFormat="1" ht="15" customHeight="1" x14ac:dyDescent="0.35">
      <c r="A95" s="114"/>
    </row>
    <row r="103" s="120" customFormat="1" ht="11.5" x14ac:dyDescent="0.35"/>
    <row r="104" s="120" customFormat="1" ht="11.5" x14ac:dyDescent="0.35"/>
    <row r="105" s="120" customFormat="1" ht="11.5" x14ac:dyDescent="0.35"/>
    <row r="106" s="120"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8" t="s">
        <v>79</v>
      </c>
      <c r="H1" s="190" t="s">
        <v>107</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0</v>
      </c>
      <c r="D7" s="9">
        <v>0</v>
      </c>
      <c r="E7" s="9">
        <v>0</v>
      </c>
      <c r="F7" s="9">
        <v>0</v>
      </c>
      <c r="G7" s="9">
        <v>0</v>
      </c>
      <c r="H7" s="9">
        <v>0</v>
      </c>
      <c r="I7" s="9">
        <v>0</v>
      </c>
      <c r="J7" s="9">
        <v>0</v>
      </c>
      <c r="K7" s="9">
        <v>0</v>
      </c>
      <c r="L7" s="9">
        <v>0</v>
      </c>
      <c r="M7" s="9">
        <v>0</v>
      </c>
      <c r="N7" s="9">
        <v>0</v>
      </c>
      <c r="O7" s="9">
        <v>0</v>
      </c>
      <c r="P7" s="9">
        <v>0</v>
      </c>
      <c r="Q7" s="9">
        <v>0</v>
      </c>
      <c r="R7" s="9">
        <v>0</v>
      </c>
      <c r="S7" s="9">
        <v>0</v>
      </c>
    </row>
    <row r="8" spans="1:27" s="4" customFormat="1" ht="15" customHeight="1" x14ac:dyDescent="0.35">
      <c r="A8" s="4" t="s">
        <v>3</v>
      </c>
      <c r="C8" s="9">
        <v>0</v>
      </c>
      <c r="D8" s="9">
        <v>0</v>
      </c>
      <c r="E8" s="9">
        <v>0</v>
      </c>
      <c r="F8" s="9">
        <v>0</v>
      </c>
      <c r="G8" s="9">
        <v>0</v>
      </c>
      <c r="H8" s="9">
        <v>0</v>
      </c>
      <c r="I8" s="9">
        <v>0</v>
      </c>
      <c r="J8" s="9">
        <v>0</v>
      </c>
      <c r="K8" s="9">
        <v>0</v>
      </c>
      <c r="L8" s="9">
        <v>0</v>
      </c>
      <c r="M8" s="9">
        <v>0</v>
      </c>
      <c r="N8" s="9">
        <v>0</v>
      </c>
      <c r="O8" s="9">
        <v>0</v>
      </c>
      <c r="P8" s="9">
        <v>0</v>
      </c>
      <c r="Q8" s="9">
        <v>0</v>
      </c>
      <c r="R8" s="9">
        <v>0</v>
      </c>
      <c r="S8" s="9">
        <v>0</v>
      </c>
    </row>
    <row r="9" spans="1:27" s="4" customFormat="1" ht="15" customHeight="1" x14ac:dyDescent="0.35">
      <c r="A9" s="4" t="s">
        <v>4</v>
      </c>
      <c r="C9" s="9">
        <v>0</v>
      </c>
      <c r="D9" s="9">
        <v>0</v>
      </c>
      <c r="E9" s="9">
        <v>0</v>
      </c>
      <c r="F9" s="9">
        <v>0</v>
      </c>
      <c r="G9" s="9">
        <v>0</v>
      </c>
      <c r="H9" s="9">
        <v>0</v>
      </c>
      <c r="I9" s="9">
        <v>5.8469475494411012E-2</v>
      </c>
      <c r="J9" s="9">
        <v>0.42906276870163373</v>
      </c>
      <c r="K9" s="9">
        <v>1.4350816852966466</v>
      </c>
      <c r="L9" s="9">
        <v>2.5339638865004299</v>
      </c>
      <c r="M9" s="9">
        <v>5.8796216680997411</v>
      </c>
      <c r="N9" s="9">
        <v>8.0385210662080819</v>
      </c>
      <c r="O9" s="9">
        <v>0</v>
      </c>
      <c r="P9" s="9">
        <v>0</v>
      </c>
      <c r="Q9" s="9">
        <v>0</v>
      </c>
      <c r="R9" s="9">
        <v>0</v>
      </c>
      <c r="S9" s="9">
        <v>0</v>
      </c>
    </row>
    <row r="10" spans="1:27" s="4" customFormat="1" ht="15" customHeight="1" x14ac:dyDescent="0.35">
      <c r="A10" s="4" t="s">
        <v>5</v>
      </c>
      <c r="C10" s="9">
        <v>0</v>
      </c>
      <c r="D10" s="9">
        <v>0</v>
      </c>
      <c r="E10" s="9">
        <v>0</v>
      </c>
      <c r="F10" s="9">
        <v>0</v>
      </c>
      <c r="G10" s="9">
        <v>0</v>
      </c>
      <c r="H10" s="9">
        <v>0</v>
      </c>
      <c r="I10" s="9">
        <v>0</v>
      </c>
      <c r="J10" s="9">
        <v>0</v>
      </c>
      <c r="K10" s="9">
        <v>0</v>
      </c>
      <c r="L10" s="9">
        <v>0</v>
      </c>
      <c r="M10" s="9">
        <v>0</v>
      </c>
      <c r="N10" s="9">
        <v>0</v>
      </c>
      <c r="O10" s="9">
        <v>0</v>
      </c>
      <c r="P10" s="9">
        <v>0</v>
      </c>
      <c r="Q10" s="9">
        <v>0</v>
      </c>
      <c r="R10" s="9">
        <v>0</v>
      </c>
      <c r="S10" s="9">
        <v>0</v>
      </c>
    </row>
    <row r="11" spans="1:27" s="4" customFormat="1" ht="15" customHeight="1" x14ac:dyDescent="0.35">
      <c r="A11" s="4" t="s">
        <v>6</v>
      </c>
      <c r="C11" s="9">
        <v>0</v>
      </c>
      <c r="D11" s="9">
        <v>0</v>
      </c>
      <c r="E11" s="9">
        <v>0</v>
      </c>
      <c r="F11" s="9">
        <v>0</v>
      </c>
      <c r="G11" s="9">
        <v>0</v>
      </c>
      <c r="H11" s="9">
        <v>0</v>
      </c>
      <c r="I11" s="10">
        <v>0</v>
      </c>
      <c r="J11" s="9">
        <v>0.42218400687876184</v>
      </c>
      <c r="K11" s="9">
        <v>0.76491831470335314</v>
      </c>
      <c r="L11" s="9">
        <v>0.5066208082545145</v>
      </c>
      <c r="M11" s="9">
        <v>0.55477214101461714</v>
      </c>
      <c r="N11" s="9">
        <v>0.57136715391229542</v>
      </c>
      <c r="O11" s="9">
        <v>0</v>
      </c>
      <c r="P11" s="9">
        <v>0</v>
      </c>
      <c r="Q11" s="9">
        <v>0</v>
      </c>
      <c r="R11" s="9">
        <v>0</v>
      </c>
      <c r="S11" s="9">
        <v>0</v>
      </c>
    </row>
    <row r="12" spans="1:27" s="4" customFormat="1" ht="15" customHeight="1" x14ac:dyDescent="0.35">
      <c r="A12" s="11" t="s">
        <v>7</v>
      </c>
      <c r="B12" s="11"/>
      <c r="C12" s="12">
        <f>SUM(C7:C11)</f>
        <v>0</v>
      </c>
      <c r="D12" s="12">
        <f t="shared" ref="D12:S12" si="0">SUM(D7:D11)</f>
        <v>0</v>
      </c>
      <c r="E12" s="12">
        <f t="shared" si="0"/>
        <v>0</v>
      </c>
      <c r="F12" s="12">
        <f t="shared" si="0"/>
        <v>0</v>
      </c>
      <c r="G12" s="12">
        <f t="shared" si="0"/>
        <v>0</v>
      </c>
      <c r="H12" s="12">
        <f t="shared" si="0"/>
        <v>0</v>
      </c>
      <c r="I12" s="12">
        <f t="shared" si="0"/>
        <v>5.8469475494411012E-2</v>
      </c>
      <c r="J12" s="12">
        <f t="shared" si="0"/>
        <v>0.85124677558039563</v>
      </c>
      <c r="K12" s="12">
        <f t="shared" si="0"/>
        <v>2.1999999999999997</v>
      </c>
      <c r="L12" s="12">
        <f t="shared" si="0"/>
        <v>3.0405846947549442</v>
      </c>
      <c r="M12" s="12">
        <f t="shared" si="0"/>
        <v>6.4343938091143578</v>
      </c>
      <c r="N12" s="12">
        <f t="shared" si="0"/>
        <v>8.6098882201203768</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190.54170249355116</v>
      </c>
      <c r="D15" s="12">
        <v>192.60533104041272</v>
      </c>
      <c r="E15" s="12">
        <v>194.41100601891659</v>
      </c>
      <c r="F15" s="12">
        <v>197.42046431642305</v>
      </c>
      <c r="G15" s="12">
        <v>198.79621668099742</v>
      </c>
      <c r="H15" s="12">
        <v>186.41444539982803</v>
      </c>
      <c r="I15" s="12">
        <v>181.77128116938951</v>
      </c>
      <c r="J15" s="12">
        <v>187.36027515047292</v>
      </c>
      <c r="K15" s="12">
        <v>197.24849527085124</v>
      </c>
      <c r="L15" s="12">
        <v>193.55116079105761</v>
      </c>
      <c r="M15" s="12">
        <v>193.0352536543422</v>
      </c>
      <c r="N15" s="12">
        <v>202.66552020636286</v>
      </c>
      <c r="O15" s="12">
        <v>0</v>
      </c>
      <c r="P15" s="12">
        <v>0</v>
      </c>
      <c r="Q15" s="12">
        <v>0</v>
      </c>
      <c r="R15" s="12">
        <v>0</v>
      </c>
      <c r="S15" s="12">
        <v>0</v>
      </c>
    </row>
    <row r="16" spans="1:27" s="7" customFormat="1" ht="27" customHeight="1" thickBot="1" x14ac:dyDescent="0.4">
      <c r="A16" s="13" t="s">
        <v>11</v>
      </c>
      <c r="B16" s="14"/>
      <c r="C16" s="15">
        <f t="shared" ref="C16:S16" si="1">IF(C15&gt;0,C12/C15,"")</f>
        <v>0</v>
      </c>
      <c r="D16" s="15">
        <f t="shared" si="1"/>
        <v>0</v>
      </c>
      <c r="E16" s="15">
        <f t="shared" si="1"/>
        <v>0</v>
      </c>
      <c r="F16" s="15">
        <f t="shared" si="1"/>
        <v>0</v>
      </c>
      <c r="G16" s="15">
        <f t="shared" si="1"/>
        <v>0</v>
      </c>
      <c r="H16" s="15">
        <f t="shared" si="1"/>
        <v>0</v>
      </c>
      <c r="I16" s="15">
        <f t="shared" si="1"/>
        <v>3.2166508987701046E-4</v>
      </c>
      <c r="J16" s="15">
        <f t="shared" si="1"/>
        <v>4.5433685176686561E-3</v>
      </c>
      <c r="K16" s="15">
        <f t="shared" si="1"/>
        <v>1.1153443766346992E-2</v>
      </c>
      <c r="L16" s="15">
        <f t="shared" si="1"/>
        <v>1.5709462461128389E-2</v>
      </c>
      <c r="M16" s="15">
        <f t="shared" si="1"/>
        <v>3.3332739420935405E-2</v>
      </c>
      <c r="N16" s="15">
        <f t="shared" si="1"/>
        <v>4.248324140857021E-2</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v>
      </c>
      <c r="I19" s="9">
        <v>0</v>
      </c>
      <c r="J19" s="9">
        <v>0</v>
      </c>
      <c r="K19" s="9">
        <v>0</v>
      </c>
      <c r="L19" s="9">
        <v>0</v>
      </c>
      <c r="M19" s="9">
        <v>0</v>
      </c>
      <c r="N19" s="9">
        <v>0</v>
      </c>
      <c r="O19" s="9">
        <v>0</v>
      </c>
      <c r="P19" s="9">
        <v>0</v>
      </c>
      <c r="Q19" s="9">
        <v>0</v>
      </c>
      <c r="R19" s="9">
        <v>0</v>
      </c>
      <c r="S19" s="9">
        <v>0</v>
      </c>
    </row>
    <row r="20" spans="1:19" s="4" customFormat="1" ht="15" customHeight="1" x14ac:dyDescent="0.35">
      <c r="A20" s="4" t="s">
        <v>14</v>
      </c>
      <c r="C20" s="9">
        <v>0</v>
      </c>
      <c r="D20" s="9">
        <v>0</v>
      </c>
      <c r="E20" s="9">
        <v>0</v>
      </c>
      <c r="F20" s="9">
        <v>0</v>
      </c>
      <c r="G20" s="9">
        <v>0</v>
      </c>
      <c r="H20" s="9">
        <v>0</v>
      </c>
      <c r="I20" s="9">
        <v>0</v>
      </c>
      <c r="J20" s="9">
        <v>0</v>
      </c>
      <c r="K20" s="9">
        <v>0</v>
      </c>
      <c r="L20" s="9">
        <v>0</v>
      </c>
      <c r="M20" s="9">
        <v>0</v>
      </c>
      <c r="N20" s="9">
        <v>0</v>
      </c>
      <c r="O20" s="9">
        <v>0</v>
      </c>
      <c r="P20" s="9">
        <v>0</v>
      </c>
      <c r="Q20" s="9">
        <v>0</v>
      </c>
      <c r="R20" s="9">
        <v>0</v>
      </c>
      <c r="S20" s="9">
        <v>0</v>
      </c>
    </row>
    <row r="21" spans="1:19" s="4" customFormat="1" ht="15" customHeight="1" x14ac:dyDescent="0.35">
      <c r="A21" s="4" t="s">
        <v>15</v>
      </c>
      <c r="C21" s="9">
        <v>0</v>
      </c>
      <c r="D21" s="9">
        <v>0</v>
      </c>
      <c r="E21" s="9">
        <v>0</v>
      </c>
      <c r="F21" s="9">
        <v>0</v>
      </c>
      <c r="G21" s="9">
        <v>0</v>
      </c>
      <c r="H21" s="9">
        <v>0</v>
      </c>
      <c r="I21" s="9">
        <v>0</v>
      </c>
      <c r="J21" s="9">
        <v>0</v>
      </c>
      <c r="K21" s="9">
        <v>0</v>
      </c>
      <c r="L21" s="9">
        <v>0</v>
      </c>
      <c r="M21" s="9">
        <v>0</v>
      </c>
      <c r="N21" s="9">
        <v>0</v>
      </c>
      <c r="O21" s="9">
        <v>0</v>
      </c>
      <c r="P21" s="9">
        <v>0</v>
      </c>
      <c r="Q21" s="9">
        <v>0</v>
      </c>
      <c r="R21" s="9">
        <v>0</v>
      </c>
      <c r="S21" s="9">
        <v>0</v>
      </c>
    </row>
    <row r="22" spans="1:19" s="4" customFormat="1" ht="15" customHeight="1" x14ac:dyDescent="0.35">
      <c r="A22" s="4" t="s">
        <v>16</v>
      </c>
      <c r="C22" s="9">
        <v>0</v>
      </c>
      <c r="D22" s="9">
        <v>0</v>
      </c>
      <c r="E22" s="9">
        <v>0</v>
      </c>
      <c r="F22" s="9">
        <v>0</v>
      </c>
      <c r="G22" s="9">
        <v>0</v>
      </c>
      <c r="H22" s="9">
        <v>0</v>
      </c>
      <c r="I22" s="9">
        <v>0</v>
      </c>
      <c r="J22" s="9">
        <v>0</v>
      </c>
      <c r="K22" s="9">
        <v>0</v>
      </c>
      <c r="L22" s="9">
        <v>0</v>
      </c>
      <c r="M22" s="9">
        <v>0</v>
      </c>
      <c r="N22" s="9">
        <v>0</v>
      </c>
      <c r="O22" s="9">
        <v>0</v>
      </c>
      <c r="P22" s="9">
        <v>0</v>
      </c>
      <c r="Q22" s="9">
        <v>0</v>
      </c>
      <c r="R22" s="9">
        <v>0</v>
      </c>
      <c r="S22" s="9">
        <v>0</v>
      </c>
    </row>
    <row r="23" spans="1:19" s="4" customFormat="1" ht="15" customHeight="1" x14ac:dyDescent="0.35">
      <c r="A23" s="16" t="s">
        <v>17</v>
      </c>
      <c r="C23" s="9">
        <v>0</v>
      </c>
      <c r="D23" s="9">
        <v>0</v>
      </c>
      <c r="E23" s="9">
        <v>0</v>
      </c>
      <c r="F23" s="9">
        <v>0</v>
      </c>
      <c r="G23" s="9">
        <v>0</v>
      </c>
      <c r="H23" s="9">
        <v>0</v>
      </c>
      <c r="I23" s="9">
        <v>0</v>
      </c>
      <c r="J23" s="9">
        <v>0</v>
      </c>
      <c r="K23" s="9">
        <v>0</v>
      </c>
      <c r="L23" s="9">
        <v>0</v>
      </c>
      <c r="M23" s="9">
        <v>0</v>
      </c>
      <c r="N23" s="9">
        <v>0</v>
      </c>
      <c r="O23" s="9">
        <v>0</v>
      </c>
      <c r="P23" s="9">
        <v>0</v>
      </c>
      <c r="Q23" s="9">
        <v>0</v>
      </c>
      <c r="R23" s="9">
        <v>0</v>
      </c>
      <c r="S23" s="9">
        <v>0</v>
      </c>
    </row>
    <row r="24" spans="1:19" s="4" customFormat="1" ht="15" customHeight="1" x14ac:dyDescent="0.35">
      <c r="A24" s="16" t="s">
        <v>18</v>
      </c>
      <c r="C24" s="9">
        <v>0</v>
      </c>
      <c r="D24" s="9">
        <v>0</v>
      </c>
      <c r="E24" s="9">
        <v>0</v>
      </c>
      <c r="F24" s="9">
        <v>0</v>
      </c>
      <c r="G24" s="9">
        <v>0</v>
      </c>
      <c r="H24" s="9">
        <v>0</v>
      </c>
      <c r="I24" s="9">
        <v>0</v>
      </c>
      <c r="J24" s="9">
        <v>0</v>
      </c>
      <c r="K24" s="9">
        <v>0</v>
      </c>
      <c r="L24" s="9">
        <v>0</v>
      </c>
      <c r="M24" s="9">
        <v>0</v>
      </c>
      <c r="N24" s="9">
        <v>0</v>
      </c>
      <c r="O24" s="9">
        <v>0</v>
      </c>
      <c r="P24" s="9">
        <v>0</v>
      </c>
      <c r="Q24" s="9">
        <v>0</v>
      </c>
      <c r="R24" s="9">
        <v>0</v>
      </c>
      <c r="S24" s="9">
        <v>0</v>
      </c>
    </row>
    <row r="25" spans="1:19" s="4" customFormat="1" ht="15" customHeight="1" x14ac:dyDescent="0.35">
      <c r="A25" s="4" t="s">
        <v>19</v>
      </c>
      <c r="C25" s="9">
        <v>0</v>
      </c>
      <c r="D25" s="9">
        <v>0</v>
      </c>
      <c r="E25" s="9">
        <v>0</v>
      </c>
      <c r="F25" s="9">
        <v>0</v>
      </c>
      <c r="G25" s="9">
        <v>0</v>
      </c>
      <c r="H25" s="9">
        <v>0</v>
      </c>
      <c r="I25" s="10">
        <v>0</v>
      </c>
      <c r="J25" s="9">
        <v>1.83</v>
      </c>
      <c r="K25" s="9">
        <v>2.87</v>
      </c>
      <c r="L25" s="9">
        <v>3.15</v>
      </c>
      <c r="M25" s="9">
        <v>4.32</v>
      </c>
      <c r="N25" s="9">
        <v>4.74</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1.83</v>
      </c>
      <c r="K26" s="21">
        <v>2.87</v>
      </c>
      <c r="L26" s="21">
        <v>3.15</v>
      </c>
      <c r="M26" s="21">
        <v>4.32</v>
      </c>
      <c r="N26" s="21">
        <v>4.47</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0</v>
      </c>
      <c r="K27" s="21">
        <v>0</v>
      </c>
      <c r="L27" s="21">
        <v>0</v>
      </c>
      <c r="M27" s="21">
        <v>0</v>
      </c>
      <c r="N27" s="21">
        <v>0.2</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0</v>
      </c>
      <c r="L29" s="21">
        <v>0</v>
      </c>
      <c r="M29" s="21">
        <v>0</v>
      </c>
      <c r="N29" s="21">
        <v>7.0000000000000007E-2</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0</v>
      </c>
      <c r="K30" s="9">
        <v>0</v>
      </c>
      <c r="L30" s="9">
        <v>0</v>
      </c>
      <c r="M30" s="9">
        <v>0.33999999999999986</v>
      </c>
      <c r="N30" s="9">
        <v>0</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0</v>
      </c>
      <c r="D32" s="12">
        <v>0</v>
      </c>
      <c r="E32" s="12">
        <v>0</v>
      </c>
      <c r="F32" s="12">
        <v>0</v>
      </c>
      <c r="G32" s="12">
        <v>0</v>
      </c>
      <c r="H32" s="12">
        <v>0</v>
      </c>
      <c r="I32" s="24">
        <v>0</v>
      </c>
      <c r="J32" s="12">
        <v>3.66</v>
      </c>
      <c r="K32" s="12">
        <v>5.74</v>
      </c>
      <c r="L32" s="12">
        <v>6.3</v>
      </c>
      <c r="M32" s="12">
        <v>8.64</v>
      </c>
      <c r="N32" s="12">
        <v>9.2099999999999991</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147.91726378140822</v>
      </c>
      <c r="D35" s="12">
        <v>108.88984427247539</v>
      </c>
      <c r="E35" s="12">
        <v>117.08225852679851</v>
      </c>
      <c r="F35" s="12">
        <v>112.99799369446833</v>
      </c>
      <c r="G35" s="12">
        <v>177.67746250119421</v>
      </c>
      <c r="H35" s="12">
        <v>153.02856596923664</v>
      </c>
      <c r="I35" s="12">
        <v>181.78561192318716</v>
      </c>
      <c r="J35" s="12">
        <v>183.39153721219071</v>
      </c>
      <c r="K35" s="12">
        <v>181.36338779019775</v>
      </c>
      <c r="L35" s="12">
        <v>186.0315372121907</v>
      </c>
      <c r="M35" s="12">
        <v>186.6574625011942</v>
      </c>
      <c r="N35" s="12">
        <v>197.15783605617656</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0</v>
      </c>
      <c r="D37" s="15">
        <f t="shared" si="2"/>
        <v>0</v>
      </c>
      <c r="E37" s="15">
        <f t="shared" si="2"/>
        <v>0</v>
      </c>
      <c r="F37" s="15">
        <f t="shared" si="2"/>
        <v>0</v>
      </c>
      <c r="G37" s="15">
        <f t="shared" si="2"/>
        <v>0</v>
      </c>
      <c r="H37" s="15">
        <f t="shared" si="2"/>
        <v>0</v>
      </c>
      <c r="I37" s="27">
        <f t="shared" si="2"/>
        <v>0</v>
      </c>
      <c r="J37" s="15">
        <f t="shared" si="2"/>
        <v>1.9957300405662921E-2</v>
      </c>
      <c r="K37" s="15">
        <f t="shared" si="2"/>
        <v>3.1649166184743234E-2</v>
      </c>
      <c r="L37" s="15">
        <f t="shared" si="2"/>
        <v>3.3865225726829928E-2</v>
      </c>
      <c r="M37" s="15">
        <f t="shared" si="2"/>
        <v>4.6287996655610397E-2</v>
      </c>
      <c r="N37" s="15">
        <f t="shared" si="2"/>
        <v>4.6713841986862625E-2</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0.40603802426674312</v>
      </c>
      <c r="D40" s="9">
        <v>0.52546097258049107</v>
      </c>
      <c r="E40" s="9">
        <v>0.64488392089423907</v>
      </c>
      <c r="F40" s="9">
        <v>0.78819145887073661</v>
      </c>
      <c r="G40" s="9">
        <v>0.90761440718448461</v>
      </c>
      <c r="H40" s="9">
        <v>0.93149899684723414</v>
      </c>
      <c r="I40" s="10">
        <v>4.636261584025986</v>
      </c>
      <c r="J40" s="9">
        <v>5.3650998375847907</v>
      </c>
      <c r="K40" s="9">
        <v>5.994888697812172</v>
      </c>
      <c r="L40" s="9">
        <v>5.7321582115219263</v>
      </c>
      <c r="M40" s="9">
        <v>6.2522212668386352</v>
      </c>
      <c r="N40" s="9">
        <v>6.0189165950128976</v>
      </c>
      <c r="O40" s="9">
        <v>0</v>
      </c>
      <c r="P40" s="9">
        <v>0</v>
      </c>
      <c r="Q40" s="9">
        <v>0</v>
      </c>
      <c r="R40" s="9">
        <v>0</v>
      </c>
      <c r="S40" s="9">
        <v>0</v>
      </c>
    </row>
    <row r="41" spans="1:19" s="4" customFormat="1" ht="15" customHeight="1" x14ac:dyDescent="0.35">
      <c r="A41" s="4" t="s">
        <v>33</v>
      </c>
      <c r="C41" s="9">
        <v>0</v>
      </c>
      <c r="D41" s="9">
        <v>0</v>
      </c>
      <c r="E41" s="9">
        <v>0</v>
      </c>
      <c r="F41" s="9">
        <v>0</v>
      </c>
      <c r="G41" s="9">
        <v>0</v>
      </c>
      <c r="H41" s="9">
        <v>0</v>
      </c>
      <c r="I41" s="10">
        <v>0</v>
      </c>
      <c r="J41" s="9">
        <v>0.11942294831374797</v>
      </c>
      <c r="K41" s="9">
        <v>0.19107671730199674</v>
      </c>
      <c r="L41" s="9">
        <v>2.3884589662749593E-2</v>
      </c>
      <c r="M41" s="9">
        <v>2.3884589662749593E-2</v>
      </c>
      <c r="N41" s="9">
        <v>0.14330753797649756</v>
      </c>
      <c r="O41" s="9">
        <v>0</v>
      </c>
      <c r="P41" s="9">
        <v>0</v>
      </c>
      <c r="Q41" s="9">
        <v>0</v>
      </c>
      <c r="R41" s="9">
        <v>0</v>
      </c>
      <c r="S41" s="9">
        <v>0</v>
      </c>
    </row>
    <row r="42" spans="1:19" s="4" customFormat="1" ht="15" customHeight="1" x14ac:dyDescent="0.35">
      <c r="A42" s="4" t="s">
        <v>34</v>
      </c>
      <c r="C42" s="9">
        <v>0</v>
      </c>
      <c r="D42" s="9">
        <v>0</v>
      </c>
      <c r="E42" s="9">
        <v>0</v>
      </c>
      <c r="F42" s="9">
        <v>0</v>
      </c>
      <c r="G42" s="9">
        <v>0</v>
      </c>
      <c r="H42" s="9">
        <v>0</v>
      </c>
      <c r="I42" s="9">
        <v>0</v>
      </c>
      <c r="J42" s="9">
        <v>0</v>
      </c>
      <c r="K42" s="9">
        <v>1.7626827171109198</v>
      </c>
      <c r="L42" s="9">
        <v>5.5047291487532233</v>
      </c>
      <c r="M42" s="9">
        <v>5.5047291487532233</v>
      </c>
      <c r="N42" s="9">
        <v>5.8503869303525367</v>
      </c>
      <c r="O42" s="9">
        <v>0</v>
      </c>
      <c r="P42" s="9">
        <v>0</v>
      </c>
      <c r="Q42" s="9">
        <v>0</v>
      </c>
      <c r="R42" s="9">
        <v>0</v>
      </c>
      <c r="S42" s="9">
        <v>0</v>
      </c>
    </row>
    <row r="43" spans="1:19" s="4" customFormat="1" ht="15" customHeight="1" x14ac:dyDescent="0.35">
      <c r="A43" s="11" t="s">
        <v>35</v>
      </c>
      <c r="C43" s="12">
        <v>0.40603802426674312</v>
      </c>
      <c r="D43" s="12">
        <v>0.52546097258049107</v>
      </c>
      <c r="E43" s="12">
        <v>0.64488392089423907</v>
      </c>
      <c r="F43" s="12">
        <v>0.78819145887073661</v>
      </c>
      <c r="G43" s="12">
        <v>0.90761440718448461</v>
      </c>
      <c r="H43" s="12">
        <v>0.93149899684723414</v>
      </c>
      <c r="I43" s="12">
        <v>4.636261584025986</v>
      </c>
      <c r="J43" s="12">
        <v>5.4845227858985384</v>
      </c>
      <c r="K43" s="12">
        <v>7.948648132225089</v>
      </c>
      <c r="L43" s="12">
        <v>11.260771949937899</v>
      </c>
      <c r="M43" s="12">
        <v>11.780835005254609</v>
      </c>
      <c r="N43" s="12">
        <v>12.012611063341932</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38.3825355880386</v>
      </c>
      <c r="D45" s="12">
        <v>23.38301327983185</v>
      </c>
      <c r="E45" s="12">
        <v>24.672781121620329</v>
      </c>
      <c r="F45" s="12">
        <v>24.816088659596829</v>
      </c>
      <c r="G45" s="12">
        <v>25.007165376898826</v>
      </c>
      <c r="H45" s="12">
        <v>52.761058565013847</v>
      </c>
      <c r="I45" s="12">
        <v>59.642471577338306</v>
      </c>
      <c r="J45" s="12">
        <v>44.788000382153434</v>
      </c>
      <c r="K45" s="12">
        <v>60.200272284322153</v>
      </c>
      <c r="L45" s="12">
        <v>71.810953472819349</v>
      </c>
      <c r="M45" s="12">
        <v>81.348858316614127</v>
      </c>
      <c r="N45" s="12">
        <v>85.025986433553072</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1.0578718108276292E-2</v>
      </c>
      <c r="D47" s="15">
        <f t="shared" si="3"/>
        <v>2.2471910112359553E-2</v>
      </c>
      <c r="E47" s="15">
        <f t="shared" si="3"/>
        <v>2.613746369796709E-2</v>
      </c>
      <c r="F47" s="15">
        <f t="shared" si="3"/>
        <v>3.1761308950914342E-2</v>
      </c>
      <c r="G47" s="15">
        <f t="shared" si="3"/>
        <v>3.629417382999045E-2</v>
      </c>
      <c r="H47" s="15">
        <f t="shared" si="3"/>
        <v>1.7655047532820281E-2</v>
      </c>
      <c r="I47" s="15">
        <f t="shared" si="3"/>
        <v>7.7734229675813352E-2</v>
      </c>
      <c r="J47" s="15">
        <f t="shared" si="3"/>
        <v>0.12245518306470192</v>
      </c>
      <c r="K47" s="15">
        <f t="shared" si="3"/>
        <v>0.13203674718752295</v>
      </c>
      <c r="L47" s="15">
        <f t="shared" si="3"/>
        <v>0.15681134152048451</v>
      </c>
      <c r="M47" s="15">
        <f t="shared" si="3"/>
        <v>0.14481868890406507</v>
      </c>
      <c r="N47" s="15">
        <f t="shared" si="3"/>
        <v>0.14128164302721338</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0</v>
      </c>
      <c r="D50" s="9">
        <v>0</v>
      </c>
      <c r="E50" s="9">
        <v>0</v>
      </c>
      <c r="F50" s="9">
        <v>0</v>
      </c>
      <c r="G50" s="9">
        <v>0</v>
      </c>
      <c r="H50" s="9">
        <v>0</v>
      </c>
      <c r="I50" s="9">
        <v>5.8469475494411012E-2</v>
      </c>
      <c r="J50" s="9">
        <v>0.85124677558039552</v>
      </c>
      <c r="K50" s="9">
        <v>2.1999999999999997</v>
      </c>
      <c r="L50" s="9">
        <v>3.0405846947549442</v>
      </c>
      <c r="M50" s="9">
        <v>6.4343938091143587</v>
      </c>
      <c r="N50" s="9">
        <v>8.6098882201203768</v>
      </c>
      <c r="O50" s="9">
        <v>0</v>
      </c>
      <c r="P50" s="9">
        <v>0</v>
      </c>
      <c r="Q50" s="9">
        <v>0</v>
      </c>
      <c r="R50" s="9">
        <v>0</v>
      </c>
      <c r="S50" s="9">
        <v>0</v>
      </c>
    </row>
    <row r="51" spans="1:19" s="4" customFormat="1" ht="15" customHeight="1" x14ac:dyDescent="0.35">
      <c r="A51" s="29" t="s">
        <v>42</v>
      </c>
      <c r="B51" s="29"/>
      <c r="C51" s="9">
        <v>0.40603802426674312</v>
      </c>
      <c r="D51" s="9">
        <v>0.52546097258049107</v>
      </c>
      <c r="E51" s="9">
        <v>0.64488392089423907</v>
      </c>
      <c r="F51" s="9">
        <v>0.78819145887073661</v>
      </c>
      <c r="G51" s="9">
        <v>0.90761440718448461</v>
      </c>
      <c r="H51" s="9">
        <v>0.93149899684723414</v>
      </c>
      <c r="I51" s="9">
        <v>4.636261584025986</v>
      </c>
      <c r="J51" s="9">
        <v>5.4845227858985384</v>
      </c>
      <c r="K51" s="9">
        <v>7.948648132225089</v>
      </c>
      <c r="L51" s="9">
        <v>11.260771949937899</v>
      </c>
      <c r="M51" s="9">
        <v>11.780835005254609</v>
      </c>
      <c r="N51" s="9">
        <v>12.012611063341932</v>
      </c>
      <c r="O51" s="9">
        <v>0</v>
      </c>
      <c r="P51" s="9">
        <v>0</v>
      </c>
      <c r="Q51" s="9">
        <v>0</v>
      </c>
      <c r="R51" s="9">
        <v>0</v>
      </c>
      <c r="S51" s="9">
        <v>0</v>
      </c>
    </row>
    <row r="52" spans="1:19" s="4" customFormat="1" ht="15" customHeight="1" x14ac:dyDescent="0.35">
      <c r="A52" s="29" t="s">
        <v>43</v>
      </c>
      <c r="B52" s="29"/>
      <c r="C52" s="9">
        <v>0</v>
      </c>
      <c r="D52" s="9">
        <v>0</v>
      </c>
      <c r="E52" s="9">
        <v>0</v>
      </c>
      <c r="F52" s="9">
        <v>0</v>
      </c>
      <c r="G52" s="9">
        <v>0</v>
      </c>
      <c r="H52" s="9">
        <v>0</v>
      </c>
      <c r="I52" s="9">
        <v>0</v>
      </c>
      <c r="J52" s="9">
        <v>1.83</v>
      </c>
      <c r="K52" s="9">
        <v>2.87</v>
      </c>
      <c r="L52" s="9">
        <v>3.15</v>
      </c>
      <c r="M52" s="9">
        <v>4.32</v>
      </c>
      <c r="N52" s="9">
        <v>4.74</v>
      </c>
      <c r="O52" s="9">
        <v>0</v>
      </c>
      <c r="P52" s="9">
        <v>0</v>
      </c>
      <c r="Q52" s="9">
        <v>0</v>
      </c>
      <c r="R52" s="9">
        <v>0</v>
      </c>
      <c r="S52" s="9">
        <v>0</v>
      </c>
    </row>
    <row r="53" spans="1:19" s="4" customFormat="1" ht="15" customHeight="1" x14ac:dyDescent="0.35">
      <c r="A53" s="4" t="s">
        <v>44</v>
      </c>
      <c r="B53" s="29"/>
      <c r="C53" s="9">
        <f>C50+C51+C52</f>
        <v>0.40603802426674312</v>
      </c>
      <c r="D53" s="9">
        <f t="shared" ref="D53:S53" si="4">D50+D51+D52</f>
        <v>0.52546097258049107</v>
      </c>
      <c r="E53" s="9">
        <f t="shared" si="4"/>
        <v>0.64488392089423907</v>
      </c>
      <c r="F53" s="9">
        <f t="shared" si="4"/>
        <v>0.78819145887073661</v>
      </c>
      <c r="G53" s="9">
        <f t="shared" si="4"/>
        <v>0.90761440718448461</v>
      </c>
      <c r="H53" s="9">
        <f t="shared" si="4"/>
        <v>0.93149899684723414</v>
      </c>
      <c r="I53" s="9">
        <f t="shared" si="4"/>
        <v>4.6947310595203966</v>
      </c>
      <c r="J53" s="9">
        <f t="shared" si="4"/>
        <v>8.1657695614789336</v>
      </c>
      <c r="K53" s="9">
        <f t="shared" si="4"/>
        <v>13.018648132225088</v>
      </c>
      <c r="L53" s="9">
        <f t="shared" si="4"/>
        <v>17.451356644692844</v>
      </c>
      <c r="M53" s="9">
        <f t="shared" si="4"/>
        <v>22.535228814368967</v>
      </c>
      <c r="N53" s="9">
        <f t="shared" si="4"/>
        <v>25.362499283462313</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0.40603802426674312</v>
      </c>
      <c r="D60" s="12">
        <f t="shared" si="5"/>
        <v>0.52546097258049107</v>
      </c>
      <c r="E60" s="12">
        <f t="shared" si="5"/>
        <v>0.64488392089423907</v>
      </c>
      <c r="F60" s="12">
        <f t="shared" si="5"/>
        <v>0.78819145887073661</v>
      </c>
      <c r="G60" s="12">
        <f t="shared" si="5"/>
        <v>0.90761440718448461</v>
      </c>
      <c r="H60" s="12">
        <f t="shared" si="5"/>
        <v>0.93149899684723414</v>
      </c>
      <c r="I60" s="12">
        <f t="shared" si="5"/>
        <v>4.6947310595203966</v>
      </c>
      <c r="J60" s="12">
        <f t="shared" si="5"/>
        <v>8.1657695614789336</v>
      </c>
      <c r="K60" s="12">
        <f t="shared" si="5"/>
        <v>13.018648132225088</v>
      </c>
      <c r="L60" s="12">
        <f t="shared" si="5"/>
        <v>17.451356644692844</v>
      </c>
      <c r="M60" s="12">
        <f t="shared" si="5"/>
        <v>22.535228814368967</v>
      </c>
      <c r="N60" s="12">
        <f t="shared" si="5"/>
        <v>25.362499283462313</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477.49116270182481</v>
      </c>
      <c r="D63" s="9">
        <v>409.59682812649277</v>
      </c>
      <c r="E63" s="9">
        <v>413.19384732970286</v>
      </c>
      <c r="F63" s="9">
        <v>424.58679659883444</v>
      </c>
      <c r="G63" s="9">
        <v>529.8605139963696</v>
      </c>
      <c r="H63" s="9">
        <v>483.61039457342122</v>
      </c>
      <c r="I63" s="9">
        <v>527.74221362376989</v>
      </c>
      <c r="J63" s="9">
        <v>520.45004394764499</v>
      </c>
      <c r="K63" s="9">
        <v>536.73990064010695</v>
      </c>
      <c r="L63" s="9">
        <v>551.38992070316237</v>
      </c>
      <c r="M63" s="9">
        <v>565.0746842457246</v>
      </c>
      <c r="N63" s="9">
        <v>593.5219814655585</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477.49116270182481</v>
      </c>
      <c r="D66" s="9">
        <v>409.59682812649277</v>
      </c>
      <c r="E66" s="9">
        <v>413.19384732970286</v>
      </c>
      <c r="F66" s="9">
        <v>424.58679659883444</v>
      </c>
      <c r="G66" s="9">
        <v>529.8605139963696</v>
      </c>
      <c r="H66" s="9">
        <v>483.61039457342122</v>
      </c>
      <c r="I66" s="9">
        <v>527.74221362376989</v>
      </c>
      <c r="J66" s="9">
        <v>520.45004394764499</v>
      </c>
      <c r="K66" s="9">
        <v>538.50258335721787</v>
      </c>
      <c r="L66" s="9">
        <v>556.89464985191557</v>
      </c>
      <c r="M66" s="9">
        <v>570.5794133944778</v>
      </c>
      <c r="N66" s="9">
        <v>599.37236839591105</v>
      </c>
      <c r="O66" s="9">
        <v>0</v>
      </c>
      <c r="P66" s="9">
        <v>0</v>
      </c>
      <c r="Q66" s="9">
        <v>0</v>
      </c>
      <c r="R66" s="9">
        <v>0</v>
      </c>
      <c r="S66" s="9">
        <v>0</v>
      </c>
    </row>
    <row r="67" spans="1:27" s="4" customFormat="1" ht="15" customHeight="1" x14ac:dyDescent="0.35">
      <c r="A67" s="11" t="s">
        <v>54</v>
      </c>
      <c r="C67" s="9">
        <v>395.46321582115218</v>
      </c>
      <c r="D67" s="9">
        <v>338.12312028279354</v>
      </c>
      <c r="E67" s="9">
        <v>353.18963217731914</v>
      </c>
      <c r="F67" s="9">
        <v>351.67660074519915</v>
      </c>
      <c r="G67" s="9">
        <v>423.31109773574087</v>
      </c>
      <c r="H67" s="9">
        <v>412.12881819050347</v>
      </c>
      <c r="I67" s="9">
        <v>447.80849463074412</v>
      </c>
      <c r="J67" s="9">
        <v>436.10773814197</v>
      </c>
      <c r="K67" s="9">
        <v>460.03922895270841</v>
      </c>
      <c r="L67" s="9">
        <v>474.05386180949654</v>
      </c>
      <c r="M67" s="9">
        <v>482.14021347702283</v>
      </c>
      <c r="N67" s="9">
        <v>506.98425144702401</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1.0267403086368805E-3</v>
      </c>
      <c r="D69" s="15">
        <f t="shared" si="6"/>
        <v>1.5540521811729857E-3</v>
      </c>
      <c r="E69" s="15">
        <f t="shared" si="6"/>
        <v>1.8258857626105927E-3</v>
      </c>
      <c r="F69" s="15">
        <f t="shared" si="6"/>
        <v>2.2412394148503679E-3</v>
      </c>
      <c r="G69" s="15">
        <f t="shared" si="6"/>
        <v>2.1440836586596609E-3</v>
      </c>
      <c r="H69" s="15">
        <f t="shared" si="6"/>
        <v>2.2602132045438659E-3</v>
      </c>
      <c r="I69" s="15">
        <f t="shared" si="6"/>
        <v>1.0483791879364858E-2</v>
      </c>
      <c r="J69" s="15">
        <f t="shared" si="6"/>
        <v>1.8724202409865654E-2</v>
      </c>
      <c r="K69" s="15">
        <f t="shared" si="6"/>
        <v>2.8298995635355682E-2</v>
      </c>
      <c r="L69" s="15">
        <f t="shared" si="6"/>
        <v>3.6813024954758945E-2</v>
      </c>
      <c r="M69" s="15">
        <f t="shared" si="6"/>
        <v>4.6739990119996327E-2</v>
      </c>
      <c r="N69" s="15">
        <f t="shared" si="6"/>
        <v>5.0026207344849846E-2</v>
      </c>
      <c r="O69" s="15" t="str">
        <f t="shared" si="6"/>
        <v/>
      </c>
      <c r="P69" s="15" t="str">
        <f t="shared" si="6"/>
        <v/>
      </c>
      <c r="Q69" s="15" t="str">
        <f t="shared" si="6"/>
        <v/>
      </c>
      <c r="R69" s="15" t="str">
        <f t="shared" si="6"/>
        <v/>
      </c>
      <c r="S69" s="15"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96" t="s">
        <v>106</v>
      </c>
      <c r="E72" s="33"/>
      <c r="F72" s="3"/>
      <c r="G72" s="3"/>
      <c r="H72" s="3"/>
      <c r="I72" s="34"/>
      <c r="J72" s="192" t="s">
        <v>59</v>
      </c>
      <c r="K72" s="192"/>
      <c r="L72" s="192" t="s">
        <v>60</v>
      </c>
      <c r="M72" s="192"/>
      <c r="N72" s="192" t="s">
        <v>61</v>
      </c>
      <c r="O72" s="192"/>
      <c r="P72" s="192" t="s">
        <v>62</v>
      </c>
      <c r="Q72" s="192"/>
      <c r="R72" s="35"/>
      <c r="S72" s="96" t="s">
        <v>63</v>
      </c>
    </row>
    <row r="73" spans="1:27" s="4" customFormat="1" ht="22.5" customHeight="1" x14ac:dyDescent="0.35">
      <c r="D73" s="95">
        <v>0</v>
      </c>
      <c r="J73" s="191">
        <v>2.0000000000000004E-2</v>
      </c>
      <c r="K73" s="191"/>
      <c r="L73" s="191">
        <v>0.03</v>
      </c>
      <c r="M73" s="191"/>
      <c r="N73" s="191">
        <v>4.5000000000000005E-2</v>
      </c>
      <c r="O73" s="191"/>
      <c r="P73" s="191">
        <v>6.5000000000000002E-2</v>
      </c>
      <c r="Q73" s="191"/>
      <c r="R73" s="37"/>
      <c r="S73" s="95">
        <v>0.1</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56" customWidth="1"/>
    <col min="2" max="2" width="26.36328125" style="56" customWidth="1"/>
    <col min="3" max="19" width="11.453125" style="56" customWidth="1"/>
    <col min="20" max="26" width="8.81640625" style="56"/>
    <col min="27" max="27" width="11.36328125" style="56" bestFit="1" customWidth="1"/>
    <col min="28" max="16384" width="8.81640625" style="56"/>
  </cols>
  <sheetData>
    <row r="1" spans="1:27" ht="12.75" customHeight="1" x14ac:dyDescent="0.35">
      <c r="A1" s="88" t="s">
        <v>79</v>
      </c>
      <c r="H1" s="190" t="s">
        <v>83</v>
      </c>
      <c r="I1" s="190"/>
      <c r="J1" s="190"/>
      <c r="K1" s="190"/>
      <c r="AA1" s="57">
        <v>1</v>
      </c>
    </row>
    <row r="2" spans="1:27" ht="12.75" customHeight="1" x14ac:dyDescent="0.35">
      <c r="H2" s="190"/>
      <c r="I2" s="190"/>
      <c r="J2" s="190"/>
      <c r="K2" s="190"/>
    </row>
    <row r="4" spans="1:27" s="59" customFormat="1" ht="15" customHeight="1" x14ac:dyDescent="0.35">
      <c r="A4" s="58"/>
      <c r="B4" s="58"/>
      <c r="C4" s="58"/>
      <c r="D4" s="58"/>
      <c r="E4" s="58"/>
      <c r="F4" s="58"/>
      <c r="G4" s="58"/>
      <c r="H4" s="58"/>
      <c r="I4" s="58"/>
      <c r="J4" s="58"/>
      <c r="K4" s="58"/>
      <c r="L4" s="58"/>
      <c r="M4" s="58"/>
      <c r="N4" s="58"/>
      <c r="O4" s="58"/>
      <c r="P4" s="58"/>
      <c r="Q4" s="58"/>
      <c r="R4" s="58"/>
      <c r="S4" s="58"/>
    </row>
    <row r="5" spans="1:27" s="62" customFormat="1" ht="27" customHeight="1" x14ac:dyDescent="0.35">
      <c r="A5" s="60"/>
      <c r="B5" s="60"/>
      <c r="C5" s="61">
        <v>2004</v>
      </c>
      <c r="D5" s="61">
        <v>2005</v>
      </c>
      <c r="E5" s="61">
        <v>2006</v>
      </c>
      <c r="F5" s="61">
        <v>2007</v>
      </c>
      <c r="G5" s="61">
        <v>2008</v>
      </c>
      <c r="H5" s="61">
        <v>2009</v>
      </c>
      <c r="I5" s="61">
        <v>2010</v>
      </c>
      <c r="J5" s="61">
        <v>2011</v>
      </c>
      <c r="K5" s="61">
        <v>2012</v>
      </c>
      <c r="L5" s="61">
        <v>2013</v>
      </c>
      <c r="M5" s="61">
        <v>2014</v>
      </c>
      <c r="N5" s="61">
        <v>2015</v>
      </c>
      <c r="O5" s="61">
        <v>2016</v>
      </c>
      <c r="P5" s="61">
        <v>2017</v>
      </c>
      <c r="Q5" s="61">
        <v>2018</v>
      </c>
      <c r="R5" s="61">
        <v>2019</v>
      </c>
      <c r="S5" s="61">
        <v>2020</v>
      </c>
    </row>
    <row r="6" spans="1:27" s="62" customFormat="1" ht="27" customHeight="1" x14ac:dyDescent="0.35">
      <c r="A6" s="63" t="s">
        <v>1</v>
      </c>
    </row>
    <row r="7" spans="1:27" s="59" customFormat="1" ht="15" customHeight="1" x14ac:dyDescent="0.35">
      <c r="A7" s="59" t="s">
        <v>2</v>
      </c>
      <c r="C7" s="64">
        <v>8.5967841788478072</v>
      </c>
      <c r="D7" s="64">
        <v>8.6139810834049868</v>
      </c>
      <c r="E7" s="64">
        <v>8.6254456864431059</v>
      </c>
      <c r="F7" s="64">
        <v>8.5509257666953289</v>
      </c>
      <c r="G7" s="64">
        <v>8.6082487818859281</v>
      </c>
      <c r="H7" s="64">
        <v>8.5967841788478072</v>
      </c>
      <c r="I7" s="64">
        <v>8.6942333046718261</v>
      </c>
      <c r="J7" s="64">
        <v>8.5623903697334462</v>
      </c>
      <c r="K7" s="64">
        <v>8.6334021209515637</v>
      </c>
      <c r="L7" s="64">
        <v>8.6466552020636289</v>
      </c>
      <c r="M7" s="64">
        <v>8.7739122957867615</v>
      </c>
      <c r="N7" s="64">
        <v>8.4888392089423927</v>
      </c>
      <c r="O7" s="64">
        <v>0</v>
      </c>
      <c r="P7" s="64">
        <v>0</v>
      </c>
      <c r="Q7" s="64">
        <v>0</v>
      </c>
      <c r="R7" s="64">
        <v>0</v>
      </c>
      <c r="S7" s="64">
        <v>0</v>
      </c>
    </row>
    <row r="8" spans="1:27" s="59" customFormat="1" ht="15" customHeight="1" x14ac:dyDescent="0.35">
      <c r="A8" s="59" t="s">
        <v>3</v>
      </c>
      <c r="C8" s="64">
        <v>151.65198376309496</v>
      </c>
      <c r="D8" s="64">
        <v>174.89234605613288</v>
      </c>
      <c r="E8" s="64">
        <v>218.46235008375783</v>
      </c>
      <c r="F8" s="64">
        <v>272.14667490504979</v>
      </c>
      <c r="G8" s="64">
        <v>337.66628563201095</v>
      </c>
      <c r="H8" s="64">
        <v>385.49779865061146</v>
      </c>
      <c r="I8" s="64">
        <v>387.33786844756463</v>
      </c>
      <c r="J8" s="64">
        <v>406.47306490758029</v>
      </c>
      <c r="K8" s="64">
        <v>424.80090830007674</v>
      </c>
      <c r="L8" s="64">
        <v>461.59875361965726</v>
      </c>
      <c r="M8" s="64">
        <v>499.50388141896769</v>
      </c>
      <c r="N8" s="64">
        <v>594.69521100690872</v>
      </c>
      <c r="O8" s="64">
        <v>0</v>
      </c>
      <c r="P8" s="64">
        <v>0</v>
      </c>
      <c r="Q8" s="64">
        <v>0</v>
      </c>
      <c r="R8" s="64">
        <v>0</v>
      </c>
      <c r="S8" s="64">
        <v>0</v>
      </c>
    </row>
    <row r="9" spans="1:27" s="59" customFormat="1" ht="15" customHeight="1" x14ac:dyDescent="0.35">
      <c r="A9" s="59" t="s">
        <v>4</v>
      </c>
      <c r="C9" s="64">
        <v>2.8874462596732591</v>
      </c>
      <c r="D9" s="64">
        <v>3.0460877042132415</v>
      </c>
      <c r="E9" s="64">
        <v>3.1421324161650901</v>
      </c>
      <c r="F9" s="64">
        <v>3.2300085984522786</v>
      </c>
      <c r="G9" s="64">
        <v>3.4058469475494411</v>
      </c>
      <c r="H9" s="64">
        <v>3.860705073086844</v>
      </c>
      <c r="I9" s="64">
        <v>4.8041272570937235</v>
      </c>
      <c r="J9" s="64">
        <v>8.9828890799656076</v>
      </c>
      <c r="K9" s="64">
        <v>19.458555460017195</v>
      </c>
      <c r="L9" s="64">
        <v>41.916680997420464</v>
      </c>
      <c r="M9" s="64">
        <v>67.477558039552875</v>
      </c>
      <c r="N9" s="64">
        <v>96.432416165090288</v>
      </c>
      <c r="O9" s="64">
        <v>0</v>
      </c>
      <c r="P9" s="64">
        <v>0</v>
      </c>
      <c r="Q9" s="64">
        <v>0</v>
      </c>
      <c r="R9" s="64">
        <v>0</v>
      </c>
      <c r="S9" s="64">
        <v>0</v>
      </c>
    </row>
    <row r="10" spans="1:27" s="59" customFormat="1" ht="15" customHeight="1" x14ac:dyDescent="0.35">
      <c r="A10" s="59" t="s">
        <v>5</v>
      </c>
      <c r="C10" s="64">
        <v>125.39535683576956</v>
      </c>
      <c r="D10" s="64">
        <v>193.18572656921754</v>
      </c>
      <c r="E10" s="64">
        <v>158.23490971625105</v>
      </c>
      <c r="F10" s="64">
        <v>169.39079965606192</v>
      </c>
      <c r="G10" s="64">
        <v>220.35631986242478</v>
      </c>
      <c r="H10" s="64">
        <v>305.22166809974203</v>
      </c>
      <c r="I10" s="64">
        <v>360.91444539982803</v>
      </c>
      <c r="J10" s="64">
        <v>341.93147033533961</v>
      </c>
      <c r="K10" s="64">
        <v>340.5333619948409</v>
      </c>
      <c r="L10" s="64">
        <v>249.24608770421324</v>
      </c>
      <c r="M10" s="64">
        <v>180.45537403267411</v>
      </c>
      <c r="N10" s="64">
        <v>163.11814273430781</v>
      </c>
      <c r="O10" s="64">
        <v>0</v>
      </c>
      <c r="P10" s="64">
        <v>0</v>
      </c>
      <c r="Q10" s="64">
        <v>0</v>
      </c>
      <c r="R10" s="64">
        <v>0</v>
      </c>
      <c r="S10" s="64">
        <v>0</v>
      </c>
    </row>
    <row r="11" spans="1:27" s="59" customFormat="1" ht="15" customHeight="1" x14ac:dyDescent="0.35">
      <c r="A11" s="59" t="s">
        <v>6</v>
      </c>
      <c r="C11" s="64">
        <v>160.46689315086076</v>
      </c>
      <c r="D11" s="64">
        <v>260.30315340233398</v>
      </c>
      <c r="E11" s="64">
        <v>288.0968063670727</v>
      </c>
      <c r="F11" s="64">
        <v>176.12658989484814</v>
      </c>
      <c r="G11" s="64">
        <v>222.18055585853526</v>
      </c>
      <c r="H11" s="64">
        <v>221.83270294485567</v>
      </c>
      <c r="I11" s="65">
        <v>246.00063731882508</v>
      </c>
      <c r="J11" s="64">
        <v>266.22510984379556</v>
      </c>
      <c r="K11" s="64">
        <v>282.00426760257363</v>
      </c>
      <c r="L11" s="64">
        <v>267.94476794013536</v>
      </c>
      <c r="M11" s="64">
        <v>257.72756042996048</v>
      </c>
      <c r="N11" s="64">
        <v>269.18956457863885</v>
      </c>
      <c r="O11" s="64">
        <v>0</v>
      </c>
      <c r="P11" s="64">
        <v>0</v>
      </c>
      <c r="Q11" s="64">
        <v>0</v>
      </c>
      <c r="R11" s="64">
        <v>0</v>
      </c>
      <c r="S11" s="64">
        <v>0</v>
      </c>
    </row>
    <row r="12" spans="1:27" s="59" customFormat="1" ht="15" customHeight="1" x14ac:dyDescent="0.35">
      <c r="A12" s="66" t="s">
        <v>7</v>
      </c>
      <c r="B12" s="66"/>
      <c r="C12" s="67">
        <f>SUM(C7:C11)</f>
        <v>448.99846418824632</v>
      </c>
      <c r="D12" s="67">
        <f t="shared" ref="D12:S12" si="0">SUM(D7:D11)</f>
        <v>640.04129481530254</v>
      </c>
      <c r="E12" s="67">
        <f t="shared" si="0"/>
        <v>676.56164426968985</v>
      </c>
      <c r="F12" s="67">
        <f t="shared" si="0"/>
        <v>629.44499882110745</v>
      </c>
      <c r="G12" s="67">
        <f t="shared" si="0"/>
        <v>792.21725708240638</v>
      </c>
      <c r="H12" s="67">
        <f t="shared" si="0"/>
        <v>925.00965894714375</v>
      </c>
      <c r="I12" s="67">
        <f t="shared" si="0"/>
        <v>1007.7513117279833</v>
      </c>
      <c r="J12" s="67">
        <f t="shared" si="0"/>
        <v>1032.1749245364144</v>
      </c>
      <c r="K12" s="67">
        <f t="shared" si="0"/>
        <v>1075.43049547846</v>
      </c>
      <c r="L12" s="67">
        <f t="shared" si="0"/>
        <v>1029.35294546349</v>
      </c>
      <c r="M12" s="67">
        <f t="shared" si="0"/>
        <v>1013.9382862169418</v>
      </c>
      <c r="N12" s="67">
        <f t="shared" si="0"/>
        <v>1131.924173693888</v>
      </c>
      <c r="O12" s="67">
        <f t="shared" si="0"/>
        <v>0</v>
      </c>
      <c r="P12" s="67">
        <f t="shared" si="0"/>
        <v>0</v>
      </c>
      <c r="Q12" s="67">
        <f t="shared" si="0"/>
        <v>0</v>
      </c>
      <c r="R12" s="67">
        <f t="shared" si="0"/>
        <v>0</v>
      </c>
      <c r="S12" s="67">
        <f t="shared" si="0"/>
        <v>0</v>
      </c>
    </row>
    <row r="13" spans="1:27" s="59" customFormat="1" ht="15" customHeight="1" x14ac:dyDescent="0.35">
      <c r="A13" s="59" t="s">
        <v>8</v>
      </c>
    </row>
    <row r="14" spans="1:27" s="62" customFormat="1" ht="27" customHeight="1" x14ac:dyDescent="0.35">
      <c r="A14" s="63" t="s">
        <v>9</v>
      </c>
    </row>
    <row r="15" spans="1:27" s="59" customFormat="1" ht="15" customHeight="1" x14ac:dyDescent="0.35">
      <c r="A15" s="66" t="s">
        <v>10</v>
      </c>
      <c r="C15" s="67">
        <v>10097.248495270851</v>
      </c>
      <c r="D15" s="67">
        <v>10164.57437661221</v>
      </c>
      <c r="E15" s="67">
        <v>10343.336199484093</v>
      </c>
      <c r="F15" s="67">
        <v>10556.663800515907</v>
      </c>
      <c r="G15" s="67">
        <v>10610.748065348236</v>
      </c>
      <c r="H15" s="67">
        <v>10196.216680997421</v>
      </c>
      <c r="I15" s="67">
        <v>10493.981083404986</v>
      </c>
      <c r="J15" s="67">
        <v>10580.567497850387</v>
      </c>
      <c r="K15" s="67">
        <v>10353.22441960447</v>
      </c>
      <c r="L15" s="67">
        <v>10315.821152192604</v>
      </c>
      <c r="M15" s="67">
        <v>10158.46947549441</v>
      </c>
      <c r="N15" s="67">
        <v>10216.509028374892</v>
      </c>
      <c r="O15" s="67">
        <v>0</v>
      </c>
      <c r="P15" s="67">
        <v>0</v>
      </c>
      <c r="Q15" s="67">
        <v>0</v>
      </c>
      <c r="R15" s="67">
        <v>0</v>
      </c>
      <c r="S15" s="67">
        <v>0</v>
      </c>
    </row>
    <row r="16" spans="1:27" s="62" customFormat="1" ht="27" customHeight="1" thickBot="1" x14ac:dyDescent="0.4">
      <c r="A16" s="68" t="s">
        <v>11</v>
      </c>
      <c r="B16" s="69"/>
      <c r="C16" s="70">
        <f t="shared" ref="C16:S16" si="1">IF(C15&gt;0,C12/C15,"")</f>
        <v>4.4467407571333849E-2</v>
      </c>
      <c r="D16" s="70">
        <f t="shared" si="1"/>
        <v>6.2967840177153026E-2</v>
      </c>
      <c r="E16" s="70">
        <f t="shared" si="1"/>
        <v>6.5410388990685187E-2</v>
      </c>
      <c r="F16" s="70">
        <f t="shared" si="1"/>
        <v>5.9625371302470226E-2</v>
      </c>
      <c r="G16" s="70">
        <f t="shared" si="1"/>
        <v>7.4661772403169999E-2</v>
      </c>
      <c r="H16" s="70">
        <f t="shared" si="1"/>
        <v>9.0720871072804313E-2</v>
      </c>
      <c r="I16" s="70">
        <f t="shared" si="1"/>
        <v>9.6031363475738027E-2</v>
      </c>
      <c r="J16" s="70">
        <f t="shared" si="1"/>
        <v>9.755383392678299E-2</v>
      </c>
      <c r="K16" s="70">
        <f t="shared" si="1"/>
        <v>0.10387396736441508</v>
      </c>
      <c r="L16" s="70">
        <f t="shared" si="1"/>
        <v>9.9783907677063924E-2</v>
      </c>
      <c r="M16" s="70">
        <f t="shared" si="1"/>
        <v>9.9812111328669781E-2</v>
      </c>
      <c r="N16" s="70">
        <f t="shared" si="1"/>
        <v>0.11079363513996127</v>
      </c>
      <c r="O16" s="70" t="str">
        <f t="shared" si="1"/>
        <v/>
      </c>
      <c r="P16" s="70" t="str">
        <f t="shared" si="1"/>
        <v/>
      </c>
      <c r="Q16" s="70" t="str">
        <f t="shared" si="1"/>
        <v/>
      </c>
      <c r="R16" s="70" t="str">
        <f t="shared" si="1"/>
        <v/>
      </c>
      <c r="S16" s="70" t="str">
        <f t="shared" si="1"/>
        <v/>
      </c>
    </row>
    <row r="17" spans="1:19" s="59" customFormat="1" ht="22.5" customHeight="1" x14ac:dyDescent="0.35"/>
    <row r="18" spans="1:19" s="62" customFormat="1" ht="27" customHeight="1" x14ac:dyDescent="0.35">
      <c r="A18" s="63" t="s">
        <v>12</v>
      </c>
    </row>
    <row r="19" spans="1:19" s="59" customFormat="1" ht="15" customHeight="1" x14ac:dyDescent="0.35">
      <c r="A19" s="59" t="s">
        <v>13</v>
      </c>
      <c r="C19" s="64">
        <v>7.4084264832330188E-2</v>
      </c>
      <c r="D19" s="64">
        <v>7.4084264832330188E-2</v>
      </c>
      <c r="E19" s="64">
        <v>7.4084264832330188E-2</v>
      </c>
      <c r="F19" s="64">
        <v>7.6715391229578669E-2</v>
      </c>
      <c r="G19" s="64">
        <v>9.24505588993981E-2</v>
      </c>
      <c r="H19" s="64">
        <v>0.11067927773000859</v>
      </c>
      <c r="I19" s="64">
        <v>0.1460877042132416</v>
      </c>
      <c r="J19" s="64">
        <v>0.21238177128116942</v>
      </c>
      <c r="K19" s="64">
        <v>0.33826311263972486</v>
      </c>
      <c r="L19" s="64">
        <v>0.63410146173688742</v>
      </c>
      <c r="M19" s="64">
        <v>1.4138435081685297</v>
      </c>
      <c r="N19" s="64">
        <v>4.0776612209802234</v>
      </c>
      <c r="O19" s="64">
        <v>0</v>
      </c>
      <c r="P19" s="64">
        <v>0</v>
      </c>
      <c r="Q19" s="64">
        <v>0</v>
      </c>
      <c r="R19" s="64">
        <v>0</v>
      </c>
      <c r="S19" s="64">
        <v>0</v>
      </c>
    </row>
    <row r="20" spans="1:19" s="59" customFormat="1" ht="15" customHeight="1" x14ac:dyDescent="0.35">
      <c r="A20" s="59" t="s">
        <v>14</v>
      </c>
      <c r="C20" s="64">
        <v>0.44182287188306102</v>
      </c>
      <c r="D20" s="64">
        <v>0.44182287188306102</v>
      </c>
      <c r="E20" s="64">
        <v>0.44182287188306102</v>
      </c>
      <c r="F20" s="64">
        <v>0.43919174548581258</v>
      </c>
      <c r="G20" s="64">
        <v>0.50944110060189163</v>
      </c>
      <c r="H20" s="64">
        <v>0.57719690455717965</v>
      </c>
      <c r="I20" s="64">
        <v>0.71375752364574374</v>
      </c>
      <c r="J20" s="64">
        <v>0.90541702493551168</v>
      </c>
      <c r="K20" s="64">
        <v>1.3814273430782458</v>
      </c>
      <c r="L20" s="64">
        <v>2.2893723129836632</v>
      </c>
      <c r="M20" s="64">
        <v>4.6050730868443681</v>
      </c>
      <c r="N20" s="64">
        <v>12.001444539982804</v>
      </c>
      <c r="O20" s="64">
        <v>0</v>
      </c>
      <c r="P20" s="64">
        <v>0</v>
      </c>
      <c r="Q20" s="64">
        <v>0</v>
      </c>
      <c r="R20" s="64">
        <v>0</v>
      </c>
      <c r="S20" s="64">
        <v>0</v>
      </c>
    </row>
    <row r="21" spans="1:19" s="59" customFormat="1" ht="15" customHeight="1" x14ac:dyDescent="0.35">
      <c r="A21" s="59" t="s">
        <v>15</v>
      </c>
      <c r="C21" s="64">
        <v>20.385520206362855</v>
      </c>
      <c r="D21" s="64">
        <v>19.903972484952707</v>
      </c>
      <c r="E21" s="64">
        <v>19.854582975064488</v>
      </c>
      <c r="F21" s="64">
        <v>20.252863284608772</v>
      </c>
      <c r="G21" s="64">
        <v>21.356079105760958</v>
      </c>
      <c r="H21" s="64">
        <v>23.104299226139293</v>
      </c>
      <c r="I21" s="64">
        <v>25.506913155631988</v>
      </c>
      <c r="J21" s="64">
        <v>28.230438521066208</v>
      </c>
      <c r="K21" s="64">
        <v>29.479630266552022</v>
      </c>
      <c r="L21" s="64">
        <v>32.003473774720547</v>
      </c>
      <c r="M21" s="64">
        <v>33.245520206362855</v>
      </c>
      <c r="N21" s="64">
        <v>34.12588134135855</v>
      </c>
      <c r="O21" s="64">
        <v>0</v>
      </c>
      <c r="P21" s="64">
        <v>0</v>
      </c>
      <c r="Q21" s="64">
        <v>0</v>
      </c>
      <c r="R21" s="64">
        <v>0</v>
      </c>
      <c r="S21" s="64">
        <v>0</v>
      </c>
    </row>
    <row r="22" spans="1:19" s="59" customFormat="1" ht="15" customHeight="1" x14ac:dyDescent="0.35">
      <c r="A22" s="59" t="s">
        <v>16</v>
      </c>
      <c r="C22" s="64">
        <v>121.57492691315562</v>
      </c>
      <c r="D22" s="64">
        <v>118.70307824591572</v>
      </c>
      <c r="E22" s="64">
        <v>118.40852966466036</v>
      </c>
      <c r="F22" s="64">
        <v>115.94662080825452</v>
      </c>
      <c r="G22" s="64">
        <v>117.68089423903697</v>
      </c>
      <c r="H22" s="64">
        <v>120.48985382631128</v>
      </c>
      <c r="I22" s="64">
        <v>124.62206362854687</v>
      </c>
      <c r="J22" s="64">
        <v>120.35081685296647</v>
      </c>
      <c r="K22" s="64">
        <v>120.39139294926912</v>
      </c>
      <c r="L22" s="64">
        <v>115.54596732588134</v>
      </c>
      <c r="M22" s="64">
        <v>108.28500429922615</v>
      </c>
      <c r="N22" s="64">
        <v>100.43989681857265</v>
      </c>
      <c r="O22" s="64">
        <v>0</v>
      </c>
      <c r="P22" s="64">
        <v>0</v>
      </c>
      <c r="Q22" s="64">
        <v>0</v>
      </c>
      <c r="R22" s="64">
        <v>0</v>
      </c>
      <c r="S22" s="64">
        <v>0</v>
      </c>
    </row>
    <row r="23" spans="1:19" s="59" customFormat="1" ht="15" customHeight="1" x14ac:dyDescent="0.35">
      <c r="A23" s="16" t="s">
        <v>17</v>
      </c>
      <c r="C23" s="64">
        <v>0</v>
      </c>
      <c r="D23" s="64">
        <v>0</v>
      </c>
      <c r="E23" s="64">
        <v>0</v>
      </c>
      <c r="F23" s="64">
        <v>0</v>
      </c>
      <c r="G23" s="64">
        <v>0</v>
      </c>
      <c r="H23" s="64">
        <v>0</v>
      </c>
      <c r="I23" s="64">
        <v>0</v>
      </c>
      <c r="J23" s="64">
        <v>0</v>
      </c>
      <c r="K23" s="64">
        <v>0</v>
      </c>
      <c r="L23" s="64">
        <v>0</v>
      </c>
      <c r="M23" s="64">
        <v>0</v>
      </c>
      <c r="N23" s="64">
        <v>0</v>
      </c>
      <c r="O23" s="64">
        <v>0</v>
      </c>
      <c r="P23" s="64">
        <v>0</v>
      </c>
      <c r="Q23" s="64">
        <v>0</v>
      </c>
      <c r="R23" s="64">
        <v>0</v>
      </c>
      <c r="S23" s="64">
        <v>0</v>
      </c>
    </row>
    <row r="24" spans="1:19" s="59" customFormat="1" ht="15" customHeight="1" x14ac:dyDescent="0.35">
      <c r="A24" s="16" t="s">
        <v>18</v>
      </c>
      <c r="C24" s="64">
        <v>0</v>
      </c>
      <c r="D24" s="64">
        <v>0</v>
      </c>
      <c r="E24" s="64">
        <v>0</v>
      </c>
      <c r="F24" s="64">
        <v>0</v>
      </c>
      <c r="G24" s="64">
        <v>0</v>
      </c>
      <c r="H24" s="64">
        <v>0</v>
      </c>
      <c r="I24" s="64">
        <v>0</v>
      </c>
      <c r="J24" s="64">
        <v>0</v>
      </c>
      <c r="K24" s="64">
        <v>0</v>
      </c>
      <c r="L24" s="64">
        <v>0</v>
      </c>
      <c r="M24" s="64">
        <v>0</v>
      </c>
      <c r="N24" s="64">
        <v>0</v>
      </c>
      <c r="O24" s="64">
        <v>0</v>
      </c>
      <c r="P24" s="64">
        <v>0</v>
      </c>
      <c r="Q24" s="64">
        <v>0</v>
      </c>
      <c r="R24" s="64">
        <v>0</v>
      </c>
      <c r="S24" s="64">
        <v>0</v>
      </c>
    </row>
    <row r="25" spans="1:19" s="59" customFormat="1" ht="15" customHeight="1" x14ac:dyDescent="0.35">
      <c r="A25" s="59" t="s">
        <v>19</v>
      </c>
      <c r="C25" s="64">
        <v>3.2100888506735452</v>
      </c>
      <c r="D25" s="64">
        <v>2.407566638005159</v>
      </c>
      <c r="E25" s="64">
        <v>42.179229960829275</v>
      </c>
      <c r="F25" s="64">
        <v>311.23236760314586</v>
      </c>
      <c r="G25" s="64">
        <v>287.76676205593208</v>
      </c>
      <c r="H25" s="64">
        <v>372.73242192447765</v>
      </c>
      <c r="I25" s="65">
        <v>228.74827729411481</v>
      </c>
      <c r="J25" s="64">
        <v>320.96177856596944</v>
      </c>
      <c r="K25" s="64">
        <v>299.19595124612567</v>
      </c>
      <c r="L25" s="64">
        <v>289.5308244642456</v>
      </c>
      <c r="M25" s="64">
        <v>336.55625552381605</v>
      </c>
      <c r="N25" s="64">
        <v>295.95508180670737</v>
      </c>
      <c r="O25" s="64">
        <v>0</v>
      </c>
      <c r="P25" s="64">
        <v>0</v>
      </c>
      <c r="Q25" s="64">
        <v>0</v>
      </c>
      <c r="R25" s="64">
        <v>0</v>
      </c>
      <c r="S25" s="64">
        <v>0</v>
      </c>
    </row>
    <row r="26" spans="1:19" s="59" customFormat="1" ht="15" customHeight="1" x14ac:dyDescent="0.35">
      <c r="A26" s="17"/>
      <c r="B26" s="71" t="s">
        <v>20</v>
      </c>
      <c r="C26" s="72" t="s">
        <v>21</v>
      </c>
      <c r="D26" s="72" t="s">
        <v>21</v>
      </c>
      <c r="E26" s="72" t="s">
        <v>21</v>
      </c>
      <c r="F26" s="72" t="s">
        <v>21</v>
      </c>
      <c r="G26" s="72" t="s">
        <v>21</v>
      </c>
      <c r="H26" s="72" t="s">
        <v>21</v>
      </c>
      <c r="I26" s="73" t="s">
        <v>21</v>
      </c>
      <c r="J26" s="64">
        <v>166.19968707742535</v>
      </c>
      <c r="K26" s="64">
        <v>175.98062737428307</v>
      </c>
      <c r="L26" s="64">
        <v>178.50277188093415</v>
      </c>
      <c r="M26" s="64">
        <v>212.56430123179231</v>
      </c>
      <c r="N26" s="64">
        <v>144.10444228557543</v>
      </c>
      <c r="O26" s="64">
        <v>0</v>
      </c>
      <c r="P26" s="64">
        <v>0</v>
      </c>
      <c r="Q26" s="64">
        <v>0</v>
      </c>
      <c r="R26" s="64">
        <v>0</v>
      </c>
      <c r="S26" s="64">
        <v>0</v>
      </c>
    </row>
    <row r="27" spans="1:19" s="59" customFormat="1" ht="15" customHeight="1" x14ac:dyDescent="0.35">
      <c r="B27" s="23" t="s">
        <v>22</v>
      </c>
      <c r="C27" s="72" t="s">
        <v>21</v>
      </c>
      <c r="D27" s="72" t="s">
        <v>21</v>
      </c>
      <c r="E27" s="72" t="s">
        <v>21</v>
      </c>
      <c r="F27" s="72" t="s">
        <v>21</v>
      </c>
      <c r="G27" s="72" t="s">
        <v>21</v>
      </c>
      <c r="H27" s="72" t="s">
        <v>21</v>
      </c>
      <c r="I27" s="73" t="s">
        <v>21</v>
      </c>
      <c r="J27" s="64">
        <v>154.76209148854409</v>
      </c>
      <c r="K27" s="64">
        <v>123.21532387184263</v>
      </c>
      <c r="L27" s="64">
        <v>111.02805258331144</v>
      </c>
      <c r="M27" s="64">
        <v>123.99195429202373</v>
      </c>
      <c r="N27" s="64">
        <v>151.85063952113194</v>
      </c>
      <c r="O27" s="64">
        <v>0</v>
      </c>
      <c r="P27" s="64">
        <v>0</v>
      </c>
      <c r="Q27" s="64">
        <v>0</v>
      </c>
      <c r="R27" s="64">
        <v>0</v>
      </c>
      <c r="S27" s="64">
        <v>0</v>
      </c>
    </row>
    <row r="28" spans="1:19" s="59" customFormat="1" ht="15" customHeight="1" x14ac:dyDescent="0.35">
      <c r="B28" s="23" t="s">
        <v>23</v>
      </c>
      <c r="C28" s="72" t="s">
        <v>21</v>
      </c>
      <c r="D28" s="72" t="s">
        <v>21</v>
      </c>
      <c r="E28" s="72" t="s">
        <v>21</v>
      </c>
      <c r="F28" s="72" t="s">
        <v>21</v>
      </c>
      <c r="G28" s="72" t="s">
        <v>21</v>
      </c>
      <c r="H28" s="72" t="s">
        <v>21</v>
      </c>
      <c r="I28" s="73" t="s">
        <v>21</v>
      </c>
      <c r="J28" s="64">
        <v>0</v>
      </c>
      <c r="K28" s="64">
        <v>0</v>
      </c>
      <c r="L28" s="64">
        <v>0</v>
      </c>
      <c r="M28" s="64">
        <v>0</v>
      </c>
      <c r="N28" s="64">
        <v>0</v>
      </c>
      <c r="O28" s="64">
        <v>0</v>
      </c>
      <c r="P28" s="64">
        <v>0</v>
      </c>
      <c r="Q28" s="64">
        <v>0</v>
      </c>
      <c r="R28" s="64">
        <v>0</v>
      </c>
      <c r="S28" s="64">
        <v>0</v>
      </c>
    </row>
    <row r="29" spans="1:19" s="59" customFormat="1" ht="15" customHeight="1" x14ac:dyDescent="0.35">
      <c r="B29" s="23" t="s">
        <v>24</v>
      </c>
      <c r="C29" s="72" t="s">
        <v>21</v>
      </c>
      <c r="D29" s="72" t="s">
        <v>21</v>
      </c>
      <c r="E29" s="72" t="s">
        <v>21</v>
      </c>
      <c r="F29" s="72" t="s">
        <v>21</v>
      </c>
      <c r="G29" s="72" t="s">
        <v>21</v>
      </c>
      <c r="H29" s="72" t="s">
        <v>21</v>
      </c>
      <c r="I29" s="73" t="s">
        <v>21</v>
      </c>
      <c r="J29" s="64">
        <v>0</v>
      </c>
      <c r="K29" s="64">
        <v>0</v>
      </c>
      <c r="L29" s="64">
        <v>0</v>
      </c>
      <c r="M29" s="64">
        <v>0</v>
      </c>
      <c r="N29" s="64">
        <v>0</v>
      </c>
      <c r="O29" s="64">
        <v>0</v>
      </c>
      <c r="P29" s="64">
        <v>0</v>
      </c>
      <c r="Q29" s="64">
        <v>0</v>
      </c>
      <c r="R29" s="64">
        <v>0</v>
      </c>
      <c r="S29" s="64">
        <v>0</v>
      </c>
    </row>
    <row r="30" spans="1:19" s="59" customFormat="1" ht="15" customHeight="1" x14ac:dyDescent="0.35">
      <c r="A30" s="59" t="s">
        <v>25</v>
      </c>
      <c r="C30" s="64">
        <v>0</v>
      </c>
      <c r="D30" s="64">
        <v>0</v>
      </c>
      <c r="E30" s="64">
        <v>0</v>
      </c>
      <c r="F30" s="64">
        <v>0</v>
      </c>
      <c r="G30" s="64">
        <v>0</v>
      </c>
      <c r="H30" s="64">
        <v>0</v>
      </c>
      <c r="I30" s="65">
        <v>0</v>
      </c>
      <c r="J30" s="64">
        <v>0</v>
      </c>
      <c r="K30" s="64">
        <v>15.070869791139955</v>
      </c>
      <c r="L30" s="64">
        <v>10.560927503211133</v>
      </c>
      <c r="M30" s="64">
        <v>13.483495247265182</v>
      </c>
      <c r="N30" s="64">
        <v>3.5403678239842407</v>
      </c>
      <c r="O30" s="64">
        <v>0</v>
      </c>
      <c r="P30" s="64">
        <v>0</v>
      </c>
      <c r="Q30" s="64">
        <v>0</v>
      </c>
      <c r="R30" s="64">
        <v>0</v>
      </c>
      <c r="S30" s="64">
        <v>0</v>
      </c>
    </row>
    <row r="31" spans="1:19" s="59" customFormat="1" ht="15" customHeight="1" x14ac:dyDescent="0.35">
      <c r="A31" s="59" t="s">
        <v>26</v>
      </c>
      <c r="C31" s="64">
        <v>0</v>
      </c>
      <c r="D31" s="64">
        <v>0</v>
      </c>
      <c r="E31" s="64">
        <v>0</v>
      </c>
      <c r="F31" s="64">
        <v>0</v>
      </c>
      <c r="G31" s="64">
        <v>0</v>
      </c>
      <c r="H31" s="64">
        <v>0</v>
      </c>
      <c r="I31" s="64">
        <v>0</v>
      </c>
      <c r="J31" s="64">
        <v>0</v>
      </c>
      <c r="K31" s="64">
        <v>0</v>
      </c>
      <c r="L31" s="64">
        <v>0</v>
      </c>
      <c r="M31" s="64">
        <v>0</v>
      </c>
      <c r="N31" s="64">
        <v>0</v>
      </c>
      <c r="O31" s="64">
        <v>0</v>
      </c>
      <c r="P31" s="64">
        <v>0</v>
      </c>
      <c r="Q31" s="64">
        <v>0</v>
      </c>
      <c r="R31" s="64">
        <v>0</v>
      </c>
      <c r="S31" s="64">
        <v>0</v>
      </c>
    </row>
    <row r="32" spans="1:19" s="59" customFormat="1" ht="15" customHeight="1" x14ac:dyDescent="0.35">
      <c r="A32" s="66" t="s">
        <v>171</v>
      </c>
      <c r="C32" s="67">
        <v>54.544310690742336</v>
      </c>
      <c r="D32" s="67">
        <v>52.537919174548577</v>
      </c>
      <c r="E32" s="67">
        <v>92.186108722652151</v>
      </c>
      <c r="F32" s="67">
        <v>362.24810277081571</v>
      </c>
      <c r="G32" s="67">
        <v>341.61921261483144</v>
      </c>
      <c r="H32" s="67">
        <v>431.04656637847592</v>
      </c>
      <c r="I32" s="74">
        <v>293.24599870426101</v>
      </c>
      <c r="J32" s="67">
        <v>558.7994708024662</v>
      </c>
      <c r="K32" s="67">
        <v>550.56696984998746</v>
      </c>
      <c r="L32" s="67">
        <v>551.21278809066553</v>
      </c>
      <c r="M32" s="67">
        <v>639.30357481235819</v>
      </c>
      <c r="N32" s="67">
        <v>545.76253355058032</v>
      </c>
      <c r="O32" s="67">
        <v>0</v>
      </c>
      <c r="P32" s="67">
        <v>0</v>
      </c>
      <c r="Q32" s="67">
        <v>0</v>
      </c>
      <c r="R32" s="67">
        <v>0</v>
      </c>
      <c r="S32" s="67">
        <v>0</v>
      </c>
    </row>
    <row r="33" spans="1:19" s="59" customFormat="1" ht="15" customHeight="1" x14ac:dyDescent="0.35">
      <c r="A33" s="59" t="s">
        <v>27</v>
      </c>
      <c r="C33" s="64"/>
      <c r="D33" s="64"/>
      <c r="E33" s="64"/>
      <c r="F33" s="64"/>
      <c r="G33" s="64"/>
      <c r="H33" s="64"/>
      <c r="I33" s="64"/>
      <c r="J33" s="64"/>
      <c r="K33" s="64"/>
      <c r="L33" s="64"/>
      <c r="M33" s="64"/>
      <c r="N33" s="64"/>
      <c r="O33" s="64"/>
      <c r="P33" s="64"/>
      <c r="Q33" s="64"/>
      <c r="R33" s="64"/>
      <c r="S33" s="64"/>
    </row>
    <row r="34" spans="1:19" s="62" customFormat="1" ht="27" customHeight="1" x14ac:dyDescent="0.35">
      <c r="A34" s="63" t="s">
        <v>28</v>
      </c>
      <c r="C34" s="75"/>
      <c r="D34" s="75"/>
      <c r="E34" s="75"/>
      <c r="F34" s="75"/>
      <c r="G34" s="75"/>
      <c r="H34" s="75"/>
      <c r="I34" s="75"/>
      <c r="J34" s="75"/>
      <c r="K34" s="75"/>
      <c r="L34" s="75"/>
      <c r="M34" s="75"/>
      <c r="N34" s="75"/>
      <c r="O34" s="75"/>
      <c r="P34" s="75"/>
      <c r="Q34" s="75"/>
      <c r="R34" s="75"/>
      <c r="S34" s="75"/>
    </row>
    <row r="35" spans="1:19" s="59" customFormat="1" ht="15" customHeight="1" x14ac:dyDescent="0.35">
      <c r="A35" s="66" t="s">
        <v>172</v>
      </c>
      <c r="C35" s="67">
        <v>11022.877888602276</v>
      </c>
      <c r="D35" s="67">
        <v>11110.409125824017</v>
      </c>
      <c r="E35" s="67">
        <v>11455.81989872934</v>
      </c>
      <c r="F35" s="67">
        <v>11544.702328432419</v>
      </c>
      <c r="G35" s="67">
        <v>11635.708017429963</v>
      </c>
      <c r="H35" s="67">
        <v>11234.961241070365</v>
      </c>
      <c r="I35" s="67">
        <v>11317.992692121667</v>
      </c>
      <c r="J35" s="67">
        <v>11632.607343163219</v>
      </c>
      <c r="K35" s="67">
        <v>11156.75121596672</v>
      </c>
      <c r="L35" s="67">
        <v>10876.604511428404</v>
      </c>
      <c r="M35" s="67">
        <v>10246.789710739855</v>
      </c>
      <c r="N35" s="67">
        <v>10355.068641319151</v>
      </c>
      <c r="O35" s="67">
        <v>0</v>
      </c>
      <c r="P35" s="67">
        <v>0</v>
      </c>
      <c r="Q35" s="67">
        <v>0</v>
      </c>
      <c r="R35" s="67">
        <v>0</v>
      </c>
      <c r="S35" s="67">
        <v>0</v>
      </c>
    </row>
    <row r="36" spans="1:19" s="59" customFormat="1" ht="15" customHeight="1" x14ac:dyDescent="0.35">
      <c r="A36" s="59" t="s">
        <v>29</v>
      </c>
      <c r="C36" s="67"/>
      <c r="D36" s="67"/>
      <c r="E36" s="67"/>
      <c r="F36" s="67"/>
      <c r="G36" s="67"/>
      <c r="H36" s="67"/>
      <c r="I36" s="67"/>
      <c r="J36" s="67"/>
      <c r="K36" s="67"/>
      <c r="L36" s="67"/>
      <c r="M36" s="67"/>
      <c r="N36" s="67"/>
      <c r="O36" s="67"/>
      <c r="P36" s="67"/>
      <c r="Q36" s="67"/>
      <c r="R36" s="67"/>
      <c r="S36" s="67"/>
    </row>
    <row r="37" spans="1:19" s="62" customFormat="1" ht="27" customHeight="1" thickBot="1" x14ac:dyDescent="0.4">
      <c r="A37" s="68" t="s">
        <v>30</v>
      </c>
      <c r="B37" s="69"/>
      <c r="C37" s="70">
        <f t="shared" ref="C37:S37" si="2">IF(C35&gt;0,C32/C35,"")</f>
        <v>4.9482822219360243E-3</v>
      </c>
      <c r="D37" s="70">
        <f t="shared" si="2"/>
        <v>4.7287114794390649E-3</v>
      </c>
      <c r="E37" s="70">
        <f t="shared" si="2"/>
        <v>8.0470982904398899E-3</v>
      </c>
      <c r="F37" s="70">
        <f t="shared" si="2"/>
        <v>3.1377864276211531E-2</v>
      </c>
      <c r="G37" s="70">
        <f t="shared" si="2"/>
        <v>2.9359555267551875E-2</v>
      </c>
      <c r="H37" s="70">
        <f t="shared" si="2"/>
        <v>3.8366537910495692E-2</v>
      </c>
      <c r="I37" s="76">
        <f t="shared" si="2"/>
        <v>2.5909717975731369E-2</v>
      </c>
      <c r="J37" s="70">
        <f t="shared" si="2"/>
        <v>4.8037336283931815E-2</v>
      </c>
      <c r="K37" s="70">
        <f t="shared" si="2"/>
        <v>4.9348323646587776E-2</v>
      </c>
      <c r="L37" s="70">
        <f t="shared" si="2"/>
        <v>5.0678756179052771E-2</v>
      </c>
      <c r="M37" s="70">
        <f t="shared" si="2"/>
        <v>6.2390621146669184E-2</v>
      </c>
      <c r="N37" s="70">
        <f t="shared" si="2"/>
        <v>5.2704868741561009E-2</v>
      </c>
      <c r="O37" s="70" t="str">
        <f t="shared" si="2"/>
        <v/>
      </c>
      <c r="P37" s="70" t="str">
        <f t="shared" si="2"/>
        <v/>
      </c>
      <c r="Q37" s="70" t="str">
        <f t="shared" si="2"/>
        <v/>
      </c>
      <c r="R37" s="70" t="str">
        <f t="shared" si="2"/>
        <v/>
      </c>
      <c r="S37" s="70" t="str">
        <f t="shared" si="2"/>
        <v/>
      </c>
    </row>
    <row r="38" spans="1:19" s="59" customFormat="1" ht="22.5" customHeight="1" x14ac:dyDescent="0.35"/>
    <row r="39" spans="1:19" s="62" customFormat="1" ht="27" customHeight="1" x14ac:dyDescent="0.35">
      <c r="A39" s="63" t="s">
        <v>31</v>
      </c>
    </row>
    <row r="40" spans="1:19" s="59" customFormat="1" ht="15" customHeight="1" x14ac:dyDescent="0.35">
      <c r="A40" s="59" t="s">
        <v>32</v>
      </c>
      <c r="C40" s="64">
        <v>577.28755424678604</v>
      </c>
      <c r="D40" s="64">
        <v>601.90589803878049</v>
      </c>
      <c r="E40" s="64">
        <v>666.16530545503474</v>
      </c>
      <c r="F40" s="64">
        <v>683.08029025801386</v>
      </c>
      <c r="G40" s="64">
        <v>714.23754357068924</v>
      </c>
      <c r="H40" s="64">
        <v>728.33149893048653</v>
      </c>
      <c r="I40" s="65">
        <v>731.1373269187626</v>
      </c>
      <c r="J40" s="64">
        <v>723.16762899404353</v>
      </c>
      <c r="K40" s="64">
        <v>777.27586245634336</v>
      </c>
      <c r="L40" s="64">
        <v>821.91327394589166</v>
      </c>
      <c r="M40" s="64">
        <v>905.81618401331809</v>
      </c>
      <c r="N40" s="64">
        <v>967.1311377322844</v>
      </c>
      <c r="O40" s="64">
        <v>0</v>
      </c>
      <c r="P40" s="64">
        <v>0</v>
      </c>
      <c r="Q40" s="64">
        <v>0</v>
      </c>
      <c r="R40" s="64">
        <v>0</v>
      </c>
      <c r="S40" s="64">
        <v>0</v>
      </c>
    </row>
    <row r="41" spans="1:19" s="59" customFormat="1" ht="15" customHeight="1" x14ac:dyDescent="0.35">
      <c r="A41" s="59" t="s">
        <v>33</v>
      </c>
      <c r="C41" s="64">
        <v>100.13543850491646</v>
      </c>
      <c r="D41" s="64">
        <v>114.23930229854736</v>
      </c>
      <c r="E41" s="64">
        <v>121.09989302339859</v>
      </c>
      <c r="F41" s="64">
        <v>128.70394524729022</v>
      </c>
      <c r="G41" s="64">
        <v>135.76184544211242</v>
      </c>
      <c r="H41" s="64">
        <v>164.75387626703045</v>
      </c>
      <c r="I41" s="65">
        <v>175.51567547264628</v>
      </c>
      <c r="J41" s="64">
        <v>210.35565906470322</v>
      </c>
      <c r="K41" s="64">
        <v>223.38854940659081</v>
      </c>
      <c r="L41" s="64">
        <v>252.62512528412319</v>
      </c>
      <c r="M41" s="64">
        <v>262.96686607636349</v>
      </c>
      <c r="N41" s="64">
        <v>317.0401489058068</v>
      </c>
      <c r="O41" s="64">
        <v>0</v>
      </c>
      <c r="P41" s="64">
        <v>0</v>
      </c>
      <c r="Q41" s="64">
        <v>0</v>
      </c>
      <c r="R41" s="64">
        <v>0</v>
      </c>
      <c r="S41" s="64">
        <v>0</v>
      </c>
    </row>
    <row r="42" spans="1:19" s="59" customFormat="1" ht="15" customHeight="1" x14ac:dyDescent="0.35">
      <c r="A42" s="59" t="s">
        <v>34</v>
      </c>
      <c r="C42" s="64">
        <v>12.529336752426572</v>
      </c>
      <c r="D42" s="64">
        <v>16.917910319326037</v>
      </c>
      <c r="E42" s="64">
        <v>22.203545329143545</v>
      </c>
      <c r="F42" s="64">
        <v>29.781090303302879</v>
      </c>
      <c r="G42" s="64">
        <v>40.206661490220839</v>
      </c>
      <c r="H42" s="64">
        <v>52.353190660680838</v>
      </c>
      <c r="I42" s="64">
        <v>64.936725816600841</v>
      </c>
      <c r="J42" s="64">
        <v>78.217018672930536</v>
      </c>
      <c r="K42" s="64">
        <v>91.064181112403588</v>
      </c>
      <c r="L42" s="64">
        <v>104.53110422987706</v>
      </c>
      <c r="M42" s="64">
        <v>119.33139399429112</v>
      </c>
      <c r="N42" s="64">
        <v>135.02635483856639</v>
      </c>
      <c r="O42" s="64">
        <v>0</v>
      </c>
      <c r="P42" s="64">
        <v>0</v>
      </c>
      <c r="Q42" s="64">
        <v>0</v>
      </c>
      <c r="R42" s="64">
        <v>0</v>
      </c>
      <c r="S42" s="64">
        <v>0</v>
      </c>
    </row>
    <row r="43" spans="1:19" s="59" customFormat="1" ht="15" customHeight="1" x14ac:dyDescent="0.35">
      <c r="A43" s="66" t="s">
        <v>35</v>
      </c>
      <c r="C43" s="67">
        <v>689.95232950412912</v>
      </c>
      <c r="D43" s="67">
        <v>733.06311065665386</v>
      </c>
      <c r="E43" s="67">
        <v>809.46874380757686</v>
      </c>
      <c r="F43" s="67">
        <v>841.56532580860699</v>
      </c>
      <c r="G43" s="67">
        <v>890.20605050302254</v>
      </c>
      <c r="H43" s="67">
        <v>945.43856585819788</v>
      </c>
      <c r="I43" s="67">
        <v>971.58972820800966</v>
      </c>
      <c r="J43" s="67">
        <v>1011.7403067316773</v>
      </c>
      <c r="K43" s="67">
        <v>1091.7285929753377</v>
      </c>
      <c r="L43" s="67">
        <v>1179.0695034598918</v>
      </c>
      <c r="M43" s="67">
        <v>1288.1144440839728</v>
      </c>
      <c r="N43" s="67">
        <v>1419.1976414766577</v>
      </c>
      <c r="O43" s="67">
        <v>0</v>
      </c>
      <c r="P43" s="67">
        <v>0</v>
      </c>
      <c r="Q43" s="67">
        <v>0</v>
      </c>
      <c r="R43" s="67">
        <v>0</v>
      </c>
      <c r="S43" s="67">
        <v>0</v>
      </c>
    </row>
    <row r="44" spans="1:19" s="62" customFormat="1" ht="27" customHeight="1" x14ac:dyDescent="0.35">
      <c r="A44" s="63" t="s">
        <v>36</v>
      </c>
      <c r="C44" s="75"/>
      <c r="D44" s="75"/>
      <c r="E44" s="75"/>
      <c r="F44" s="75"/>
      <c r="G44" s="75"/>
      <c r="H44" s="75"/>
      <c r="I44" s="75"/>
      <c r="J44" s="75"/>
      <c r="K44" s="75"/>
      <c r="L44" s="75"/>
      <c r="M44" s="75"/>
      <c r="N44" s="75"/>
      <c r="O44" s="75"/>
      <c r="P44" s="75"/>
      <c r="Q44" s="75"/>
      <c r="R44" s="75"/>
      <c r="S44" s="75"/>
    </row>
    <row r="45" spans="1:19" s="59" customFormat="1" ht="15" customHeight="1" x14ac:dyDescent="0.35">
      <c r="A45" s="66" t="s">
        <v>37</v>
      </c>
      <c r="C45" s="67">
        <v>31218.006851608647</v>
      </c>
      <c r="D45" s="67">
        <v>30220.430562416394</v>
      </c>
      <c r="E45" s="67">
        <v>29385.101475108451</v>
      </c>
      <c r="F45" s="67">
        <v>28303.195788593166</v>
      </c>
      <c r="G45" s="67">
        <v>28974.37304154181</v>
      </c>
      <c r="H45" s="67">
        <v>27719.344305593328</v>
      </c>
      <c r="I45" s="67">
        <v>31065.464565694314</v>
      </c>
      <c r="J45" s="67">
        <v>27286.045995457109</v>
      </c>
      <c r="K45" s="67">
        <v>28116.880556387077</v>
      </c>
      <c r="L45" s="67">
        <v>28444.140161266278</v>
      </c>
      <c r="M45" s="67">
        <v>24969.325231770155</v>
      </c>
      <c r="N45" s="67">
        <v>25726.797253854522</v>
      </c>
      <c r="O45" s="67">
        <v>0</v>
      </c>
      <c r="P45" s="67">
        <v>0</v>
      </c>
      <c r="Q45" s="67">
        <v>0</v>
      </c>
      <c r="R45" s="67">
        <v>0</v>
      </c>
      <c r="S45" s="67">
        <v>0</v>
      </c>
    </row>
    <row r="46" spans="1:19" s="59" customFormat="1" ht="15" customHeight="1" x14ac:dyDescent="0.35">
      <c r="A46" s="59" t="s">
        <v>38</v>
      </c>
    </row>
    <row r="47" spans="1:19" s="59" customFormat="1" ht="27" customHeight="1" thickBot="1" x14ac:dyDescent="0.4">
      <c r="A47" s="68" t="s">
        <v>39</v>
      </c>
      <c r="B47" s="69"/>
      <c r="C47" s="70">
        <f t="shared" ref="C47:S47" si="3">IF(C45&gt;0,C43/C45,"")</f>
        <v>2.2101101226088566E-2</v>
      </c>
      <c r="D47" s="70">
        <f t="shared" si="3"/>
        <v>2.4257202727228082E-2</v>
      </c>
      <c r="E47" s="70">
        <f t="shared" si="3"/>
        <v>2.7546909936426868E-2</v>
      </c>
      <c r="F47" s="70">
        <f t="shared" si="3"/>
        <v>2.9733932948581624E-2</v>
      </c>
      <c r="G47" s="70">
        <f t="shared" si="3"/>
        <v>3.0723910720231829E-2</v>
      </c>
      <c r="H47" s="70">
        <f t="shared" si="3"/>
        <v>3.4107537156548948E-2</v>
      </c>
      <c r="I47" s="70">
        <f t="shared" si="3"/>
        <v>3.1275557658356705E-2</v>
      </c>
      <c r="J47" s="70">
        <f t="shared" si="3"/>
        <v>3.707903691506359E-2</v>
      </c>
      <c r="K47" s="70">
        <f t="shared" si="3"/>
        <v>3.8828226011272039E-2</v>
      </c>
      <c r="L47" s="70">
        <f t="shared" si="3"/>
        <v>4.1452105663066806E-2</v>
      </c>
      <c r="M47" s="70">
        <f t="shared" si="3"/>
        <v>5.1587875608469308E-2</v>
      </c>
      <c r="N47" s="70">
        <f t="shared" si="3"/>
        <v>5.5164178715017713E-2</v>
      </c>
      <c r="O47" s="70" t="str">
        <f t="shared" si="3"/>
        <v/>
      </c>
      <c r="P47" s="70" t="str">
        <f t="shared" si="3"/>
        <v/>
      </c>
      <c r="Q47" s="70" t="str">
        <f t="shared" si="3"/>
        <v/>
      </c>
      <c r="R47" s="70" t="str">
        <f t="shared" si="3"/>
        <v/>
      </c>
      <c r="S47" s="70" t="str">
        <f t="shared" si="3"/>
        <v/>
      </c>
    </row>
    <row r="48" spans="1:19" s="59" customFormat="1" ht="22.5" customHeight="1" x14ac:dyDescent="0.35">
      <c r="C48" s="64"/>
      <c r="D48" s="64"/>
      <c r="E48" s="64"/>
      <c r="F48" s="64"/>
      <c r="G48" s="64"/>
      <c r="H48" s="64"/>
      <c r="I48" s="64"/>
      <c r="J48" s="64"/>
      <c r="K48" s="64"/>
      <c r="L48" s="64"/>
      <c r="M48" s="64"/>
      <c r="N48" s="64"/>
      <c r="O48" s="64"/>
      <c r="P48" s="64"/>
      <c r="Q48" s="64"/>
      <c r="R48" s="64"/>
      <c r="S48" s="64"/>
    </row>
    <row r="49" spans="1:19" s="59" customFormat="1" ht="27" customHeight="1" x14ac:dyDescent="0.35">
      <c r="A49" s="50" t="s">
        <v>40</v>
      </c>
      <c r="C49" s="64"/>
      <c r="D49" s="64"/>
      <c r="E49" s="64"/>
      <c r="F49" s="64"/>
      <c r="G49" s="64"/>
      <c r="H49" s="64"/>
      <c r="I49" s="64"/>
      <c r="J49" s="64"/>
      <c r="K49" s="64"/>
      <c r="L49" s="64"/>
      <c r="M49" s="64"/>
      <c r="N49" s="64"/>
      <c r="O49" s="64"/>
      <c r="P49" s="64"/>
      <c r="Q49" s="64"/>
      <c r="R49" s="64"/>
      <c r="S49" s="64"/>
    </row>
    <row r="50" spans="1:19" s="59" customFormat="1" ht="15" customHeight="1" x14ac:dyDescent="0.35">
      <c r="A50" s="51" t="s">
        <v>41</v>
      </c>
      <c r="B50" s="51"/>
      <c r="C50" s="64">
        <v>428.5388597170512</v>
      </c>
      <c r="D50" s="64">
        <v>620.06323806551745</v>
      </c>
      <c r="E50" s="64">
        <v>656.63297702979276</v>
      </c>
      <c r="F50" s="64">
        <v>609.11542014526913</v>
      </c>
      <c r="G50" s="64">
        <v>770.76872741774605</v>
      </c>
      <c r="H50" s="64">
        <v>901.79468044327473</v>
      </c>
      <c r="I50" s="64">
        <v>982.09831086813813</v>
      </c>
      <c r="J50" s="64">
        <v>1003.732104244067</v>
      </c>
      <c r="K50" s="64">
        <v>1045.6126020992683</v>
      </c>
      <c r="L50" s="64">
        <v>996.71537022703274</v>
      </c>
      <c r="M50" s="64">
        <v>979.27892250241041</v>
      </c>
      <c r="N50" s="64">
        <v>1093.7206311315495</v>
      </c>
      <c r="O50" s="64">
        <v>0</v>
      </c>
      <c r="P50" s="64">
        <v>0</v>
      </c>
      <c r="Q50" s="64">
        <v>0</v>
      </c>
      <c r="R50" s="64">
        <v>0</v>
      </c>
      <c r="S50" s="64">
        <v>0</v>
      </c>
    </row>
    <row r="51" spans="1:19" s="59" customFormat="1" ht="15" customHeight="1" x14ac:dyDescent="0.35">
      <c r="A51" s="51" t="s">
        <v>42</v>
      </c>
      <c r="B51" s="51"/>
      <c r="C51" s="64">
        <v>689.95232950412912</v>
      </c>
      <c r="D51" s="64">
        <v>733.06311065665386</v>
      </c>
      <c r="E51" s="64">
        <v>809.46874380757686</v>
      </c>
      <c r="F51" s="64">
        <v>841.56532580860699</v>
      </c>
      <c r="G51" s="64">
        <v>890.20605050302254</v>
      </c>
      <c r="H51" s="64">
        <v>945.43856585819788</v>
      </c>
      <c r="I51" s="64">
        <v>971.58972820800966</v>
      </c>
      <c r="J51" s="64">
        <v>1011.7403067316773</v>
      </c>
      <c r="K51" s="64">
        <v>1091.7285929753377</v>
      </c>
      <c r="L51" s="64">
        <v>1179.0695034598918</v>
      </c>
      <c r="M51" s="64">
        <v>1288.1144440839728</v>
      </c>
      <c r="N51" s="64">
        <v>1419.1976414766577</v>
      </c>
      <c r="O51" s="64">
        <v>0</v>
      </c>
      <c r="P51" s="64">
        <v>0</v>
      </c>
      <c r="Q51" s="64">
        <v>0</v>
      </c>
      <c r="R51" s="64">
        <v>0</v>
      </c>
      <c r="S51" s="64">
        <v>0</v>
      </c>
    </row>
    <row r="52" spans="1:19" s="59" customFormat="1" ht="15" customHeight="1" x14ac:dyDescent="0.35">
      <c r="A52" s="51" t="s">
        <v>43</v>
      </c>
      <c r="B52" s="51"/>
      <c r="C52" s="64">
        <v>23.669693321868731</v>
      </c>
      <c r="D52" s="64">
        <v>22.385623387790197</v>
      </c>
      <c r="E52" s="64">
        <v>62.107897200726093</v>
      </c>
      <c r="F52" s="64">
        <v>331.56194627898424</v>
      </c>
      <c r="G52" s="64">
        <v>309.2152917205924</v>
      </c>
      <c r="H52" s="64">
        <v>395.94740042834695</v>
      </c>
      <c r="I52" s="64">
        <v>254.40127815396005</v>
      </c>
      <c r="J52" s="64">
        <v>349.40459885831683</v>
      </c>
      <c r="K52" s="64">
        <v>329.0138446253174</v>
      </c>
      <c r="L52" s="64">
        <v>322.16839970070299</v>
      </c>
      <c r="M52" s="64">
        <v>371.21561923834747</v>
      </c>
      <c r="N52" s="64">
        <v>334.15862436904615</v>
      </c>
      <c r="O52" s="64">
        <v>0</v>
      </c>
      <c r="P52" s="64">
        <v>0</v>
      </c>
      <c r="Q52" s="64">
        <v>0</v>
      </c>
      <c r="R52" s="64">
        <v>0</v>
      </c>
      <c r="S52" s="64">
        <v>0</v>
      </c>
    </row>
    <row r="53" spans="1:19" s="59" customFormat="1" ht="15" customHeight="1" x14ac:dyDescent="0.35">
      <c r="A53" s="59" t="s">
        <v>44</v>
      </c>
      <c r="B53" s="51"/>
      <c r="C53" s="64">
        <f>C50+C51+C52</f>
        <v>1142.160882543049</v>
      </c>
      <c r="D53" s="64">
        <f t="shared" ref="D53:S53" si="4">D50+D51+D52</f>
        <v>1375.5119721099616</v>
      </c>
      <c r="E53" s="64">
        <f t="shared" si="4"/>
        <v>1528.2096180380956</v>
      </c>
      <c r="F53" s="64">
        <f t="shared" si="4"/>
        <v>1782.2426922328605</v>
      </c>
      <c r="G53" s="64">
        <f t="shared" si="4"/>
        <v>1970.1900696413611</v>
      </c>
      <c r="H53" s="64">
        <f t="shared" si="4"/>
        <v>2243.1806467298197</v>
      </c>
      <c r="I53" s="64">
        <f t="shared" si="4"/>
        <v>2208.089317230108</v>
      </c>
      <c r="J53" s="64">
        <f t="shared" si="4"/>
        <v>2364.877009834061</v>
      </c>
      <c r="K53" s="64">
        <f t="shared" si="4"/>
        <v>2466.3550396999231</v>
      </c>
      <c r="L53" s="64">
        <f t="shared" si="4"/>
        <v>2497.9532733876276</v>
      </c>
      <c r="M53" s="64">
        <f t="shared" si="4"/>
        <v>2638.6089858247306</v>
      </c>
      <c r="N53" s="64">
        <f t="shared" si="4"/>
        <v>2847.0768969772535</v>
      </c>
      <c r="O53" s="64">
        <f t="shared" si="4"/>
        <v>0</v>
      </c>
      <c r="P53" s="64">
        <f t="shared" si="4"/>
        <v>0</v>
      </c>
      <c r="Q53" s="64">
        <f t="shared" si="4"/>
        <v>0</v>
      </c>
      <c r="R53" s="64">
        <f t="shared" si="4"/>
        <v>0</v>
      </c>
      <c r="S53" s="64">
        <f t="shared" si="4"/>
        <v>0</v>
      </c>
    </row>
    <row r="54" spans="1:19" ht="15" customHeight="1" x14ac:dyDescent="0.35">
      <c r="A54" s="59" t="s">
        <v>45</v>
      </c>
      <c r="B54" s="59"/>
      <c r="C54" s="64"/>
      <c r="D54" s="64"/>
      <c r="E54" s="64"/>
      <c r="F54" s="64"/>
      <c r="G54" s="64"/>
      <c r="H54" s="64"/>
      <c r="I54" s="64"/>
      <c r="J54" s="64"/>
      <c r="K54" s="64"/>
      <c r="L54" s="64"/>
      <c r="M54" s="64"/>
      <c r="N54" s="64"/>
      <c r="O54" s="64"/>
      <c r="P54" s="64"/>
      <c r="Q54" s="64"/>
      <c r="R54" s="64"/>
      <c r="S54" s="64"/>
    </row>
    <row r="55" spans="1:19" s="59" customFormat="1" ht="15" customHeight="1" x14ac:dyDescent="0.35">
      <c r="A55" s="56"/>
      <c r="B55" s="56"/>
      <c r="C55" s="56"/>
      <c r="D55" s="56"/>
      <c r="E55" s="56"/>
      <c r="F55" s="56"/>
      <c r="G55" s="56"/>
      <c r="H55" s="56"/>
      <c r="I55" s="56"/>
      <c r="J55" s="56"/>
      <c r="K55" s="56"/>
      <c r="L55" s="56"/>
      <c r="M55" s="56"/>
      <c r="N55" s="56"/>
      <c r="O55" s="56"/>
      <c r="P55" s="56"/>
      <c r="Q55" s="56"/>
      <c r="R55" s="56"/>
      <c r="S55" s="56"/>
    </row>
    <row r="56" spans="1:19" ht="27" customHeight="1" x14ac:dyDescent="0.35">
      <c r="A56" s="52" t="s">
        <v>46</v>
      </c>
      <c r="B56" s="51"/>
      <c r="C56" s="64"/>
      <c r="D56" s="64"/>
      <c r="E56" s="64"/>
      <c r="F56" s="64"/>
      <c r="G56" s="64"/>
      <c r="H56" s="64"/>
      <c r="I56" s="64"/>
      <c r="J56" s="64"/>
      <c r="K56" s="64"/>
      <c r="L56" s="64"/>
      <c r="M56" s="64"/>
      <c r="N56" s="64"/>
      <c r="O56" s="64"/>
      <c r="P56" s="64"/>
      <c r="Q56" s="64"/>
      <c r="R56" s="64"/>
      <c r="S56" s="64"/>
    </row>
    <row r="57" spans="1:19" ht="15" customHeight="1" x14ac:dyDescent="0.35">
      <c r="A57" s="51" t="s">
        <v>47</v>
      </c>
      <c r="B57" s="51"/>
      <c r="C57" s="64">
        <v>0</v>
      </c>
      <c r="D57" s="64">
        <v>0</v>
      </c>
      <c r="E57" s="64">
        <v>0</v>
      </c>
      <c r="F57" s="64">
        <v>0</v>
      </c>
      <c r="G57" s="64">
        <v>0</v>
      </c>
      <c r="H57" s="64">
        <v>0</v>
      </c>
      <c r="I57" s="64">
        <v>0</v>
      </c>
      <c r="J57" s="64">
        <v>0</v>
      </c>
      <c r="K57" s="64">
        <v>0</v>
      </c>
      <c r="L57" s="64">
        <v>0</v>
      </c>
      <c r="M57" s="64">
        <v>0</v>
      </c>
      <c r="N57" s="64">
        <v>0</v>
      </c>
      <c r="O57" s="64">
        <v>0</v>
      </c>
      <c r="P57" s="64">
        <v>0</v>
      </c>
      <c r="Q57" s="64">
        <v>0</v>
      </c>
      <c r="R57" s="64">
        <v>0</v>
      </c>
      <c r="S57" s="64">
        <v>0</v>
      </c>
    </row>
    <row r="58" spans="1:19" s="59" customFormat="1" ht="15" customHeight="1" x14ac:dyDescent="0.35">
      <c r="A58" s="51" t="s">
        <v>48</v>
      </c>
      <c r="B58" s="51"/>
      <c r="C58" s="64">
        <v>0</v>
      </c>
      <c r="D58" s="64">
        <v>0</v>
      </c>
      <c r="E58" s="64">
        <v>0</v>
      </c>
      <c r="F58" s="64">
        <v>0</v>
      </c>
      <c r="G58" s="64">
        <v>0</v>
      </c>
      <c r="H58" s="64">
        <v>0</v>
      </c>
      <c r="I58" s="64">
        <v>0</v>
      </c>
      <c r="J58" s="64">
        <v>0</v>
      </c>
      <c r="K58" s="64">
        <v>0</v>
      </c>
      <c r="L58" s="64">
        <v>0</v>
      </c>
      <c r="M58" s="64">
        <v>0</v>
      </c>
      <c r="N58" s="64">
        <v>0</v>
      </c>
      <c r="O58" s="64">
        <v>0</v>
      </c>
      <c r="P58" s="64">
        <v>0</v>
      </c>
      <c r="Q58" s="64">
        <v>0</v>
      </c>
      <c r="R58" s="64">
        <v>0</v>
      </c>
      <c r="S58" s="64">
        <v>0</v>
      </c>
    </row>
    <row r="59" spans="1:19" s="59" customFormat="1" ht="15" customHeight="1" x14ac:dyDescent="0.35">
      <c r="A59" s="51"/>
      <c r="B59" s="51"/>
      <c r="C59" s="64"/>
      <c r="D59" s="64"/>
      <c r="E59" s="64"/>
      <c r="F59" s="64"/>
      <c r="G59" s="64"/>
      <c r="H59" s="64"/>
      <c r="I59" s="64"/>
      <c r="J59" s="64"/>
      <c r="K59" s="64"/>
      <c r="L59" s="64"/>
      <c r="M59" s="64"/>
      <c r="N59" s="64"/>
      <c r="O59" s="64"/>
      <c r="P59" s="64"/>
      <c r="Q59" s="64"/>
      <c r="R59" s="64"/>
      <c r="S59" s="64"/>
    </row>
    <row r="60" spans="1:19" s="59" customFormat="1" ht="15" customHeight="1" x14ac:dyDescent="0.35">
      <c r="A60" s="66" t="s">
        <v>49</v>
      </c>
      <c r="B60" s="51"/>
      <c r="C60" s="67">
        <f t="shared" ref="C60:S60" si="5">C53+C57-C58</f>
        <v>1142.160882543049</v>
      </c>
      <c r="D60" s="67">
        <f t="shared" si="5"/>
        <v>1375.5119721099616</v>
      </c>
      <c r="E60" s="67">
        <f t="shared" si="5"/>
        <v>1528.2096180380956</v>
      </c>
      <c r="F60" s="67">
        <f t="shared" si="5"/>
        <v>1782.2426922328605</v>
      </c>
      <c r="G60" s="67">
        <f t="shared" si="5"/>
        <v>1970.1900696413611</v>
      </c>
      <c r="H60" s="67">
        <f t="shared" si="5"/>
        <v>2243.1806467298197</v>
      </c>
      <c r="I60" s="67">
        <f t="shared" si="5"/>
        <v>2208.089317230108</v>
      </c>
      <c r="J60" s="67">
        <f t="shared" si="5"/>
        <v>2364.877009834061</v>
      </c>
      <c r="K60" s="67">
        <f t="shared" si="5"/>
        <v>2466.3550396999231</v>
      </c>
      <c r="L60" s="67">
        <f t="shared" si="5"/>
        <v>2497.9532733876276</v>
      </c>
      <c r="M60" s="67">
        <f t="shared" si="5"/>
        <v>2638.6089858247306</v>
      </c>
      <c r="N60" s="67">
        <f t="shared" si="5"/>
        <v>2847.0768969772535</v>
      </c>
      <c r="O60" s="67">
        <f t="shared" si="5"/>
        <v>0</v>
      </c>
      <c r="P60" s="67">
        <f t="shared" si="5"/>
        <v>0</v>
      </c>
      <c r="Q60" s="67">
        <f t="shared" si="5"/>
        <v>0</v>
      </c>
      <c r="R60" s="67">
        <f t="shared" si="5"/>
        <v>0</v>
      </c>
      <c r="S60" s="67">
        <f t="shared" si="5"/>
        <v>0</v>
      </c>
    </row>
    <row r="61" spans="1:19" ht="15" customHeight="1" x14ac:dyDescent="0.35"/>
    <row r="62" spans="1:19" s="59" customFormat="1" ht="27" customHeight="1" x14ac:dyDescent="0.35">
      <c r="A62" s="52" t="s">
        <v>50</v>
      </c>
      <c r="C62" s="64"/>
      <c r="D62" s="64"/>
      <c r="E62" s="64"/>
      <c r="F62" s="64"/>
      <c r="G62" s="64"/>
      <c r="H62" s="64"/>
      <c r="I62" s="64"/>
      <c r="J62" s="64"/>
      <c r="K62" s="64"/>
      <c r="L62" s="64"/>
      <c r="M62" s="64"/>
      <c r="N62" s="64"/>
      <c r="O62" s="64"/>
      <c r="P62" s="64"/>
      <c r="Q62" s="64"/>
      <c r="R62" s="64"/>
      <c r="S62" s="64"/>
    </row>
    <row r="63" spans="1:19" s="59" customFormat="1" ht="15" customHeight="1" x14ac:dyDescent="0.35">
      <c r="A63" s="59" t="s">
        <v>51</v>
      </c>
      <c r="C63" s="64">
        <v>55716.000109678032</v>
      </c>
      <c r="D63" s="64">
        <v>55066.619081828598</v>
      </c>
      <c r="E63" s="64">
        <v>54717.917610681179</v>
      </c>
      <c r="F63" s="64">
        <v>53875.617640078541</v>
      </c>
      <c r="G63" s="64">
        <v>54726.116193602684</v>
      </c>
      <c r="H63" s="64">
        <v>52481.620450968141</v>
      </c>
      <c r="I63" s="64">
        <v>56034.471684191994</v>
      </c>
      <c r="J63" s="64">
        <v>52507.883427558038</v>
      </c>
      <c r="K63" s="64">
        <v>52327.774798490209</v>
      </c>
      <c r="L63" s="64">
        <v>52455.642339528356</v>
      </c>
      <c r="M63" s="64">
        <v>48109.001869811873</v>
      </c>
      <c r="N63" s="64">
        <v>49416.901009963171</v>
      </c>
      <c r="O63" s="64">
        <v>0</v>
      </c>
      <c r="P63" s="64">
        <v>0</v>
      </c>
      <c r="Q63" s="64">
        <v>0</v>
      </c>
      <c r="R63" s="64">
        <v>0</v>
      </c>
      <c r="S63" s="64">
        <v>0</v>
      </c>
    </row>
    <row r="64" spans="1:19" s="59" customFormat="1" ht="15" customHeight="1" x14ac:dyDescent="0.35">
      <c r="A64" s="56"/>
      <c r="B64" s="56"/>
      <c r="C64" s="56"/>
      <c r="D64" s="56"/>
      <c r="E64" s="56"/>
      <c r="F64" s="56"/>
      <c r="G64" s="56"/>
      <c r="H64" s="56"/>
      <c r="I64" s="56"/>
      <c r="J64" s="56"/>
      <c r="K64" s="56"/>
      <c r="L64" s="56"/>
      <c r="M64" s="56"/>
      <c r="N64" s="56"/>
      <c r="O64" s="56"/>
      <c r="P64" s="56"/>
      <c r="Q64" s="56"/>
      <c r="R64" s="56"/>
      <c r="S64" s="56"/>
    </row>
    <row r="65" spans="1:27" s="59" customFormat="1" ht="27" customHeight="1" x14ac:dyDescent="0.35">
      <c r="A65" s="52" t="s">
        <v>52</v>
      </c>
      <c r="B65" s="56"/>
      <c r="C65" s="56"/>
      <c r="D65" s="56"/>
      <c r="E65" s="56"/>
      <c r="F65" s="56"/>
      <c r="G65" s="56"/>
      <c r="H65" s="56"/>
      <c r="I65" s="56"/>
      <c r="J65" s="56"/>
      <c r="K65" s="56"/>
      <c r="L65" s="56"/>
      <c r="M65" s="56"/>
      <c r="N65" s="56"/>
      <c r="O65" s="56"/>
      <c r="P65" s="56"/>
      <c r="Q65" s="56"/>
      <c r="R65" s="56"/>
      <c r="S65" s="56"/>
    </row>
    <row r="66" spans="1:27" s="59" customFormat="1" ht="15" customHeight="1" x14ac:dyDescent="0.35">
      <c r="A66" s="56" t="s">
        <v>53</v>
      </c>
      <c r="B66" s="56"/>
      <c r="C66" s="64">
        <v>55728.529446430461</v>
      </c>
      <c r="D66" s="64">
        <v>55083.536992147921</v>
      </c>
      <c r="E66" s="64">
        <v>54740.121156010326</v>
      </c>
      <c r="F66" s="64">
        <v>53905.398730381843</v>
      </c>
      <c r="G66" s="64">
        <v>54766.322855092905</v>
      </c>
      <c r="H66" s="64">
        <v>52533.973641628821</v>
      </c>
      <c r="I66" s="64">
        <v>56099.408410008597</v>
      </c>
      <c r="J66" s="64">
        <v>52586.100446230965</v>
      </c>
      <c r="K66" s="64">
        <v>52418.838979602609</v>
      </c>
      <c r="L66" s="64">
        <v>52560.173443758234</v>
      </c>
      <c r="M66" s="64">
        <v>48228.333263806162</v>
      </c>
      <c r="N66" s="64">
        <v>49551.927364801733</v>
      </c>
      <c r="O66" s="64">
        <v>0</v>
      </c>
      <c r="P66" s="64">
        <v>0</v>
      </c>
      <c r="Q66" s="64">
        <v>0</v>
      </c>
      <c r="R66" s="64">
        <v>0</v>
      </c>
      <c r="S66" s="64">
        <v>0</v>
      </c>
    </row>
    <row r="67" spans="1:27" s="59" customFormat="1" ht="15" customHeight="1" x14ac:dyDescent="0.35">
      <c r="A67" s="66" t="s">
        <v>54</v>
      </c>
      <c r="C67" s="64">
        <v>55616.089396257128</v>
      </c>
      <c r="D67" s="64">
        <v>54826.311405911467</v>
      </c>
      <c r="E67" s="64">
        <v>54413.879407185406</v>
      </c>
      <c r="F67" s="64">
        <v>53503.674603695501</v>
      </c>
      <c r="G67" s="64">
        <v>54366.893836447562</v>
      </c>
      <c r="H67" s="64">
        <v>52273.993008229401</v>
      </c>
      <c r="I67" s="64">
        <v>56099.408410008597</v>
      </c>
      <c r="J67" s="64">
        <v>52272.197368587826</v>
      </c>
      <c r="K67" s="64">
        <v>52232.783436815676</v>
      </c>
      <c r="L67" s="64">
        <v>52311.174717278212</v>
      </c>
      <c r="M67" s="64">
        <v>47581.754357913895</v>
      </c>
      <c r="N67" s="64">
        <v>48777.272684984411</v>
      </c>
      <c r="O67" s="64">
        <v>0</v>
      </c>
      <c r="P67" s="64">
        <v>0</v>
      </c>
      <c r="Q67" s="64">
        <v>0</v>
      </c>
      <c r="R67" s="64">
        <v>0</v>
      </c>
      <c r="S67" s="64">
        <v>0</v>
      </c>
    </row>
    <row r="68" spans="1:27" s="62" customFormat="1" ht="15" customHeight="1" x14ac:dyDescent="0.35">
      <c r="A68" s="59"/>
      <c r="B68" s="59"/>
      <c r="C68" s="59"/>
      <c r="D68" s="59"/>
      <c r="E68" s="59"/>
      <c r="F68" s="59"/>
      <c r="G68" s="59"/>
      <c r="H68" s="59"/>
      <c r="I68" s="59"/>
      <c r="J68" s="59"/>
      <c r="K68" s="59"/>
      <c r="L68" s="59"/>
      <c r="M68" s="59"/>
      <c r="N68" s="59"/>
      <c r="O68" s="59"/>
      <c r="P68" s="59"/>
      <c r="Q68" s="59"/>
      <c r="R68" s="59"/>
      <c r="S68" s="59"/>
    </row>
    <row r="69" spans="1:27" s="59" customFormat="1" ht="27" customHeight="1" thickBot="1" x14ac:dyDescent="0.4">
      <c r="A69" s="68" t="s">
        <v>55</v>
      </c>
      <c r="B69" s="69"/>
      <c r="C69" s="70">
        <f t="shared" ref="C69:S69" si="6">IF(C67&gt;0,(C53+C57-C58)/C67,"")</f>
        <v>2.0536519107003496E-2</v>
      </c>
      <c r="D69" s="70">
        <f t="shared" si="6"/>
        <v>2.5088537544067785E-2</v>
      </c>
      <c r="E69" s="70">
        <f t="shared" si="6"/>
        <v>2.8084923087404314E-2</v>
      </c>
      <c r="F69" s="70">
        <f t="shared" si="6"/>
        <v>3.3310659602990352E-2</v>
      </c>
      <c r="G69" s="70">
        <f t="shared" si="6"/>
        <v>3.6238783027926928E-2</v>
      </c>
      <c r="H69" s="70">
        <f t="shared" si="6"/>
        <v>4.291198199411856E-2</v>
      </c>
      <c r="I69" s="70">
        <f t="shared" si="6"/>
        <v>3.9360295942731667E-2</v>
      </c>
      <c r="J69" s="70">
        <f t="shared" si="6"/>
        <v>4.5241584032876293E-2</v>
      </c>
      <c r="K69" s="70">
        <f t="shared" si="6"/>
        <v>4.7218525941344743E-2</v>
      </c>
      <c r="L69" s="70">
        <f t="shared" si="6"/>
        <v>4.7751809950514486E-2</v>
      </c>
      <c r="M69" s="70">
        <f t="shared" si="6"/>
        <v>5.5454218143721548E-2</v>
      </c>
      <c r="N69" s="70">
        <f t="shared" si="6"/>
        <v>5.8368923481318322E-2</v>
      </c>
      <c r="O69" s="70" t="str">
        <f t="shared" si="6"/>
        <v/>
      </c>
      <c r="P69" s="70" t="str">
        <f t="shared" si="6"/>
        <v/>
      </c>
      <c r="Q69" s="70" t="str">
        <f t="shared" si="6"/>
        <v/>
      </c>
      <c r="R69" s="70" t="str">
        <f t="shared" si="6"/>
        <v/>
      </c>
      <c r="S69" s="70" t="str">
        <f t="shared" si="6"/>
        <v/>
      </c>
    </row>
    <row r="70" spans="1:27" s="59" customFormat="1" ht="15" customHeight="1" x14ac:dyDescent="0.35">
      <c r="A70" s="59" t="s">
        <v>56</v>
      </c>
    </row>
    <row r="71" spans="1:27" s="59" customFormat="1" ht="22.5" customHeight="1" x14ac:dyDescent="0.35">
      <c r="J71" s="194" t="s">
        <v>57</v>
      </c>
      <c r="K71" s="194"/>
      <c r="L71" s="194"/>
      <c r="M71" s="194"/>
      <c r="N71" s="194"/>
      <c r="O71" s="194"/>
      <c r="P71" s="194"/>
      <c r="Q71" s="194"/>
      <c r="S71" s="63"/>
      <c r="AA71" s="66"/>
    </row>
    <row r="72" spans="1:27" s="59" customFormat="1" ht="22.5" customHeight="1" x14ac:dyDescent="0.35">
      <c r="D72" s="77" t="s">
        <v>82</v>
      </c>
      <c r="E72" s="78"/>
      <c r="F72" s="58"/>
      <c r="G72" s="58"/>
      <c r="H72" s="58"/>
      <c r="I72" s="79"/>
      <c r="J72" s="194" t="s">
        <v>59</v>
      </c>
      <c r="K72" s="194"/>
      <c r="L72" s="194" t="s">
        <v>60</v>
      </c>
      <c r="M72" s="194"/>
      <c r="N72" s="194" t="s">
        <v>61</v>
      </c>
      <c r="O72" s="194"/>
      <c r="P72" s="194" t="s">
        <v>62</v>
      </c>
      <c r="Q72" s="194"/>
      <c r="R72" s="80"/>
      <c r="S72" s="77" t="s">
        <v>63</v>
      </c>
    </row>
    <row r="73" spans="1:27" s="59" customFormat="1" ht="22.5" customHeight="1" x14ac:dyDescent="0.35">
      <c r="D73" s="81">
        <v>2.4E-2</v>
      </c>
      <c r="J73" s="193">
        <v>4.7200000000000006E-2</v>
      </c>
      <c r="K73" s="193"/>
      <c r="L73" s="193">
        <v>5.8800000000000005E-2</v>
      </c>
      <c r="M73" s="193"/>
      <c r="N73" s="193">
        <v>7.6200000000000018E-2</v>
      </c>
      <c r="O73" s="193"/>
      <c r="P73" s="193">
        <v>9.9400000000000016E-2</v>
      </c>
      <c r="Q73" s="193"/>
      <c r="R73" s="53"/>
      <c r="S73" s="81">
        <v>0.14000000000000001</v>
      </c>
    </row>
    <row r="74" spans="1:27" s="16" customFormat="1" ht="15" customHeight="1" x14ac:dyDescent="0.35"/>
    <row r="77" spans="1:27" ht="15" customHeight="1" x14ac:dyDescent="0.35">
      <c r="A77" s="59"/>
      <c r="B77" s="59"/>
      <c r="C77" s="64"/>
      <c r="D77" s="64"/>
      <c r="E77" s="64"/>
      <c r="F77" s="64"/>
      <c r="G77" s="64"/>
      <c r="H77" s="64"/>
      <c r="I77" s="64"/>
      <c r="J77" s="64"/>
      <c r="K77" s="64"/>
      <c r="L77" s="64"/>
      <c r="M77" s="64"/>
      <c r="N77" s="64"/>
      <c r="O77" s="64"/>
      <c r="P77" s="64"/>
      <c r="Q77" s="64"/>
      <c r="R77" s="64"/>
      <c r="S77" s="64"/>
    </row>
    <row r="78" spans="1:27" s="16" customFormat="1" ht="15" customHeight="1" x14ac:dyDescent="0.35"/>
    <row r="79" spans="1:27" s="16" customFormat="1" ht="15" customHeight="1" x14ac:dyDescent="0.35"/>
    <row r="80" spans="1:27" s="16" customFormat="1" ht="15" customHeight="1" x14ac:dyDescent="0.35"/>
    <row r="81" spans="1:20" s="16" customFormat="1" ht="15" customHeight="1" x14ac:dyDescent="0.35"/>
    <row r="82" spans="1:20" s="16" customFormat="1" ht="15" customHeight="1" x14ac:dyDescent="0.35"/>
    <row r="83" spans="1:20" s="16" customFormat="1" ht="15" customHeight="1" x14ac:dyDescent="0.35"/>
    <row r="84" spans="1:20" s="16" customFormat="1" ht="15" customHeight="1" x14ac:dyDescent="0.35">
      <c r="T84" s="54"/>
    </row>
    <row r="85" spans="1:20" s="16" customFormat="1" ht="15" customHeight="1" x14ac:dyDescent="0.35"/>
    <row r="86" spans="1:20" s="16" customFormat="1" ht="15" customHeight="1" x14ac:dyDescent="0.35"/>
    <row r="87" spans="1:20" s="16" customFormat="1" ht="15" customHeight="1" x14ac:dyDescent="0.35"/>
    <row r="88" spans="1:20" s="16" customFormat="1" ht="15" customHeight="1" x14ac:dyDescent="0.35"/>
    <row r="89" spans="1:20" s="16" customFormat="1" ht="15" customHeight="1" x14ac:dyDescent="0.35"/>
    <row r="90" spans="1:20" s="59" customFormat="1" ht="15" customHeight="1" x14ac:dyDescent="0.35"/>
    <row r="91" spans="1:20" s="59" customFormat="1" ht="15" customHeight="1" x14ac:dyDescent="0.35"/>
    <row r="92" spans="1:20" s="59" customFormat="1" ht="15" customHeight="1" x14ac:dyDescent="0.35"/>
    <row r="93" spans="1:20" s="59" customFormat="1" ht="15" customHeight="1" x14ac:dyDescent="0.35"/>
    <row r="94" spans="1:20" ht="15" customHeight="1" x14ac:dyDescent="0.35"/>
    <row r="95" spans="1:20" s="16" customFormat="1" ht="15" customHeight="1" x14ac:dyDescent="0.35">
      <c r="A95" s="40"/>
    </row>
    <row r="103" s="16" customFormat="1" ht="11.5" x14ac:dyDescent="0.35"/>
    <row r="104" s="16" customFormat="1" ht="11.5" x14ac:dyDescent="0.35"/>
    <row r="105" s="16" customFormat="1" ht="11.5" x14ac:dyDescent="0.35"/>
    <row r="106" s="16" customFormat="1" ht="11.5" x14ac:dyDescent="0.35"/>
    <row r="205" spans="1:2" s="59" customFormat="1" ht="11.5" x14ac:dyDescent="0.35">
      <c r="A205" s="82">
        <v>41.868000000000002</v>
      </c>
      <c r="B205" s="66" t="s">
        <v>64</v>
      </c>
    </row>
    <row r="206" spans="1:2" s="59" customFormat="1" ht="11.5" x14ac:dyDescent="0.35">
      <c r="A206" s="82">
        <v>10</v>
      </c>
      <c r="B206" s="66" t="s">
        <v>65</v>
      </c>
    </row>
    <row r="207" spans="1:2" s="59" customFormat="1" ht="11.5" x14ac:dyDescent="0.35">
      <c r="A207" s="82">
        <v>1</v>
      </c>
      <c r="B207" s="66" t="s">
        <v>66</v>
      </c>
    </row>
    <row r="208" spans="1:2" s="59" customFormat="1" ht="11.5" x14ac:dyDescent="0.35">
      <c r="A208" s="82">
        <f>41.868/3.6</f>
        <v>11.63</v>
      </c>
      <c r="B208" s="66" t="s">
        <v>67</v>
      </c>
    </row>
    <row r="209" spans="1:2" s="59" customFormat="1" ht="11.5" x14ac:dyDescent="0.35">
      <c r="A209" s="82">
        <v>39.68</v>
      </c>
      <c r="B209" s="66" t="s">
        <v>68</v>
      </c>
    </row>
  </sheetData>
  <mergeCells count="10">
    <mergeCell ref="H1:K2"/>
    <mergeCell ref="J73:K73"/>
    <mergeCell ref="L73:M73"/>
    <mergeCell ref="N73:O73"/>
    <mergeCell ref="P73:Q73"/>
    <mergeCell ref="J71:Q71"/>
    <mergeCell ref="J72:K72"/>
    <mergeCell ref="L72:M72"/>
    <mergeCell ref="N72:O72"/>
    <mergeCell ref="P72:Q7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99</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3206.1976015299633</v>
      </c>
      <c r="D7" s="9">
        <v>3243.8977123585469</v>
      </c>
      <c r="E7" s="9">
        <v>3262.0186316123218</v>
      </c>
      <c r="F7" s="9">
        <v>3319.9790071372827</v>
      </c>
      <c r="G7" s="9">
        <v>3348.6734152281265</v>
      </c>
      <c r="H7" s="9">
        <v>3369.2710579844597</v>
      </c>
      <c r="I7" s="9">
        <v>3404.0091954154332</v>
      </c>
      <c r="J7" s="9">
        <v>3416.5964681323189</v>
      </c>
      <c r="K7" s="9">
        <v>3457.9418356214383</v>
      </c>
      <c r="L7" s="9">
        <v>3497.5877759246086</v>
      </c>
      <c r="M7" s="9">
        <v>3506.2391975650517</v>
      </c>
      <c r="N7" s="9">
        <v>3474.4766964451246</v>
      </c>
      <c r="O7" s="9">
        <v>0</v>
      </c>
      <c r="P7" s="9">
        <v>0</v>
      </c>
      <c r="Q7" s="9">
        <v>0</v>
      </c>
      <c r="R7" s="9">
        <v>0</v>
      </c>
      <c r="S7" s="9">
        <v>0</v>
      </c>
    </row>
    <row r="8" spans="1:27" s="4" customFormat="1" ht="15" customHeight="1" x14ac:dyDescent="0.35">
      <c r="A8" s="4" t="s">
        <v>3</v>
      </c>
      <c r="C8" s="9">
        <v>73.252496183340043</v>
      </c>
      <c r="D8" s="9">
        <v>112.78307078202145</v>
      </c>
      <c r="E8" s="9">
        <v>145.61991237910655</v>
      </c>
      <c r="F8" s="9">
        <v>166.6889634933076</v>
      </c>
      <c r="G8" s="9">
        <v>173.16646291898246</v>
      </c>
      <c r="H8" s="9">
        <v>173.72917663331765</v>
      </c>
      <c r="I8" s="9">
        <v>174.98761756098301</v>
      </c>
      <c r="J8" s="9">
        <v>179.45686370560821</v>
      </c>
      <c r="K8" s="9">
        <v>207.15132529760839</v>
      </c>
      <c r="L8" s="9">
        <v>258.94236391295721</v>
      </c>
      <c r="M8" s="9">
        <v>330.55813948013235</v>
      </c>
      <c r="N8" s="9">
        <v>407.10151363725868</v>
      </c>
      <c r="O8" s="9">
        <v>0</v>
      </c>
      <c r="P8" s="9">
        <v>0</v>
      </c>
      <c r="Q8" s="9">
        <v>0</v>
      </c>
      <c r="R8" s="9">
        <v>0</v>
      </c>
      <c r="S8" s="9">
        <v>0</v>
      </c>
    </row>
    <row r="9" spans="1:27" s="4" customFormat="1" ht="15" customHeight="1" x14ac:dyDescent="0.35">
      <c r="A9" s="4" t="s">
        <v>4</v>
      </c>
      <c r="C9" s="9">
        <v>1.5845227858985382</v>
      </c>
      <c r="D9" s="9">
        <v>1.8072226999140153</v>
      </c>
      <c r="E9" s="9">
        <v>1.9249355116079108</v>
      </c>
      <c r="F9" s="9">
        <v>2.0840928632846087</v>
      </c>
      <c r="G9" s="9">
        <v>2.589853826311264</v>
      </c>
      <c r="H9" s="9">
        <v>4.2058469475494409</v>
      </c>
      <c r="I9" s="9">
        <v>7.6365434221840074</v>
      </c>
      <c r="J9" s="9">
        <v>14.96732588134136</v>
      </c>
      <c r="K9" s="9">
        <v>29.018314703353397</v>
      </c>
      <c r="L9" s="9">
        <v>50.056405846947541</v>
      </c>
      <c r="M9" s="9">
        <v>67.51900257953568</v>
      </c>
      <c r="N9" s="9">
        <v>80.575924333619938</v>
      </c>
      <c r="O9" s="9">
        <v>0</v>
      </c>
      <c r="P9" s="9">
        <v>0</v>
      </c>
      <c r="Q9" s="9">
        <v>0</v>
      </c>
      <c r="R9" s="9">
        <v>0</v>
      </c>
      <c r="S9" s="9">
        <v>0</v>
      </c>
    </row>
    <row r="10" spans="1:27" s="4" customFormat="1" ht="15" customHeight="1" x14ac:dyDescent="0.35">
      <c r="A10" s="4" t="s">
        <v>5</v>
      </c>
      <c r="C10" s="9">
        <v>146.14264832330178</v>
      </c>
      <c r="D10" s="9">
        <v>165.70326741186585</v>
      </c>
      <c r="E10" s="9">
        <v>218.02708512467754</v>
      </c>
      <c r="F10" s="9">
        <v>273.46010318142731</v>
      </c>
      <c r="G10" s="9">
        <v>286.49286328460875</v>
      </c>
      <c r="H10" s="9">
        <v>293.54866723989682</v>
      </c>
      <c r="I10" s="9">
        <v>307.09509888220117</v>
      </c>
      <c r="J10" s="9">
        <v>315.31246775580394</v>
      </c>
      <c r="K10" s="9">
        <v>320.37162510748061</v>
      </c>
      <c r="L10" s="9">
        <v>318.34411006018917</v>
      </c>
      <c r="M10" s="9">
        <v>295.81410146173693</v>
      </c>
      <c r="N10" s="9">
        <v>300.65348237317284</v>
      </c>
      <c r="O10" s="9">
        <v>0</v>
      </c>
      <c r="P10" s="9">
        <v>0</v>
      </c>
      <c r="Q10" s="9">
        <v>0</v>
      </c>
      <c r="R10" s="9">
        <v>0</v>
      </c>
      <c r="S10" s="9">
        <v>0</v>
      </c>
    </row>
    <row r="11" spans="1:27" s="4" customFormat="1" ht="15" customHeight="1" x14ac:dyDescent="0.35">
      <c r="A11" s="4" t="s">
        <v>6</v>
      </c>
      <c r="C11" s="9">
        <v>30.960189165950187</v>
      </c>
      <c r="D11" s="9">
        <v>56.300515907136756</v>
      </c>
      <c r="E11" s="9">
        <v>72.278589853825949</v>
      </c>
      <c r="F11" s="9">
        <v>85.505417024935383</v>
      </c>
      <c r="G11" s="9">
        <v>83.43061049011196</v>
      </c>
      <c r="H11" s="9">
        <v>74.291659501289629</v>
      </c>
      <c r="I11" s="10">
        <v>76.690627687016388</v>
      </c>
      <c r="J11" s="9">
        <v>72.033361994841044</v>
      </c>
      <c r="K11" s="9">
        <v>75.581255374032409</v>
      </c>
      <c r="L11" s="9">
        <v>76.154256233877618</v>
      </c>
      <c r="M11" s="9">
        <v>74.17463456577768</v>
      </c>
      <c r="N11" s="9">
        <v>78.471195184866673</v>
      </c>
      <c r="O11" s="9">
        <v>0</v>
      </c>
      <c r="P11" s="9">
        <v>0</v>
      </c>
      <c r="Q11" s="9">
        <v>0</v>
      </c>
      <c r="R11" s="9">
        <v>0</v>
      </c>
      <c r="S11" s="9">
        <v>0</v>
      </c>
    </row>
    <row r="12" spans="1:27" s="4" customFormat="1" ht="15" customHeight="1" x14ac:dyDescent="0.35">
      <c r="A12" s="11" t="s">
        <v>7</v>
      </c>
      <c r="B12" s="11"/>
      <c r="C12" s="12">
        <f>SUM(C7:C11)</f>
        <v>3458.1374579884541</v>
      </c>
      <c r="D12" s="12">
        <f t="shared" ref="D12:S12" si="0">SUM(D7:D11)</f>
        <v>3580.4917891594846</v>
      </c>
      <c r="E12" s="12">
        <f t="shared" si="0"/>
        <v>3699.8691544815397</v>
      </c>
      <c r="F12" s="12">
        <f t="shared" si="0"/>
        <v>3847.7175837002378</v>
      </c>
      <c r="G12" s="12">
        <f t="shared" si="0"/>
        <v>3894.3532057481407</v>
      </c>
      <c r="H12" s="12">
        <f t="shared" si="0"/>
        <v>3915.046408306514</v>
      </c>
      <c r="I12" s="12">
        <f t="shared" si="0"/>
        <v>3970.4190829678173</v>
      </c>
      <c r="J12" s="12">
        <f t="shared" si="0"/>
        <v>3998.3664874699134</v>
      </c>
      <c r="K12" s="12">
        <f t="shared" si="0"/>
        <v>4090.0643561039133</v>
      </c>
      <c r="L12" s="12">
        <f t="shared" si="0"/>
        <v>4201.0849119785798</v>
      </c>
      <c r="M12" s="12">
        <f t="shared" si="0"/>
        <v>4274.3050756522343</v>
      </c>
      <c r="N12" s="12">
        <f t="shared" si="0"/>
        <v>4341.2788119740435</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5591.4875322441958</v>
      </c>
      <c r="D15" s="12">
        <v>5774.0326741186582</v>
      </c>
      <c r="E15" s="12">
        <v>5944.625967325881</v>
      </c>
      <c r="F15" s="12">
        <v>5988.3061049011176</v>
      </c>
      <c r="G15" s="12">
        <v>5966.6380051590713</v>
      </c>
      <c r="H15" s="12">
        <v>5769.2175408426483</v>
      </c>
      <c r="I15" s="12">
        <v>6041.7024935511608</v>
      </c>
      <c r="J15" s="12">
        <v>6059.0713671539124</v>
      </c>
      <c r="K15" s="12">
        <v>6149.5270851246769</v>
      </c>
      <c r="L15" s="12">
        <v>6175.4944110060187</v>
      </c>
      <c r="M15" s="12">
        <v>6095.5288048151333</v>
      </c>
      <c r="N15" s="12">
        <v>6175.4944110060187</v>
      </c>
      <c r="O15" s="12">
        <v>0</v>
      </c>
      <c r="P15" s="12">
        <v>0</v>
      </c>
      <c r="Q15" s="12">
        <v>0</v>
      </c>
      <c r="R15" s="12">
        <v>0</v>
      </c>
      <c r="S15" s="12">
        <v>0</v>
      </c>
    </row>
    <row r="16" spans="1:27" s="7" customFormat="1" ht="27" customHeight="1" thickBot="1" x14ac:dyDescent="0.4">
      <c r="A16" s="13" t="s">
        <v>11</v>
      </c>
      <c r="B16" s="14"/>
      <c r="C16" s="15">
        <f t="shared" ref="C16:S16" si="1">IF(C15&gt;0,C12/C15,"")</f>
        <v>0.61846466401768019</v>
      </c>
      <c r="D16" s="15">
        <f t="shared" si="1"/>
        <v>0.62010244680612359</v>
      </c>
      <c r="E16" s="15">
        <f t="shared" si="1"/>
        <v>0.62238888953107363</v>
      </c>
      <c r="F16" s="15">
        <f t="shared" si="1"/>
        <v>0.64253856037036594</v>
      </c>
      <c r="G16" s="15">
        <f t="shared" si="1"/>
        <v>0.65268803007336407</v>
      </c>
      <c r="H16" s="15">
        <f t="shared" si="1"/>
        <v>0.67860960010439908</v>
      </c>
      <c r="I16" s="15">
        <f t="shared" si="1"/>
        <v>0.65716891674255629</v>
      </c>
      <c r="J16" s="15">
        <f t="shared" si="1"/>
        <v>0.65989757261235882</v>
      </c>
      <c r="K16" s="15">
        <f t="shared" si="1"/>
        <v>0.665102259000944</v>
      </c>
      <c r="L16" s="15">
        <f t="shared" si="1"/>
        <v>0.68028316963438107</v>
      </c>
      <c r="M16" s="15">
        <f t="shared" si="1"/>
        <v>0.70121973212164423</v>
      </c>
      <c r="N16" s="15">
        <f t="shared" si="1"/>
        <v>0.70298481757784115</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0.79767583493251937</v>
      </c>
      <c r="D19" s="9">
        <v>0.74449744593701817</v>
      </c>
      <c r="E19" s="9">
        <v>0.74449744593701817</v>
      </c>
      <c r="F19" s="9">
        <v>0.69314976857090349</v>
      </c>
      <c r="G19" s="9">
        <v>0.74922136315004562</v>
      </c>
      <c r="H19" s="9">
        <v>0.82872557227476251</v>
      </c>
      <c r="I19" s="9">
        <v>0.84181603190889598</v>
      </c>
      <c r="J19" s="9">
        <v>0.87524883934359254</v>
      </c>
      <c r="K19" s="9">
        <v>0.84759533543751875</v>
      </c>
      <c r="L19" s="9">
        <v>0.8511146680296976</v>
      </c>
      <c r="M19" s="9">
        <v>0.80063900481626959</v>
      </c>
      <c r="N19" s="9">
        <v>0.81891353180407023</v>
      </c>
      <c r="O19" s="9">
        <v>0</v>
      </c>
      <c r="P19" s="9">
        <v>0</v>
      </c>
      <c r="Q19" s="9">
        <v>0</v>
      </c>
      <c r="R19" s="9">
        <v>0</v>
      </c>
      <c r="S19" s="9">
        <v>0</v>
      </c>
    </row>
    <row r="20" spans="1:19" s="4" customFormat="1" ht="15" customHeight="1" x14ac:dyDescent="0.35">
      <c r="A20" s="4" t="s">
        <v>14</v>
      </c>
      <c r="C20" s="9">
        <v>0.49209200685595855</v>
      </c>
      <c r="D20" s="9">
        <v>0.45928587306556135</v>
      </c>
      <c r="E20" s="9">
        <v>0.45928587306556135</v>
      </c>
      <c r="F20" s="9">
        <v>0.42464902764577761</v>
      </c>
      <c r="G20" s="9">
        <v>0.45456195585253389</v>
      </c>
      <c r="H20" s="9">
        <v>0.46104226951371541</v>
      </c>
      <c r="I20" s="9">
        <v>0.44795180987958194</v>
      </c>
      <c r="J20" s="9">
        <v>0.41451900244488538</v>
      </c>
      <c r="K20" s="9">
        <v>0.44217250635095917</v>
      </c>
      <c r="L20" s="9">
        <v>0.43865317375878032</v>
      </c>
      <c r="M20" s="9">
        <v>0.40314431418630992</v>
      </c>
      <c r="N20" s="9">
        <v>0.38486978719850928</v>
      </c>
      <c r="O20" s="9">
        <v>0</v>
      </c>
      <c r="P20" s="9">
        <v>0</v>
      </c>
      <c r="Q20" s="9">
        <v>0</v>
      </c>
      <c r="R20" s="9">
        <v>0</v>
      </c>
      <c r="S20" s="9">
        <v>0</v>
      </c>
    </row>
    <row r="21" spans="1:19" s="4" customFormat="1" ht="15" customHeight="1" x14ac:dyDescent="0.35">
      <c r="A21" s="4" t="s">
        <v>15</v>
      </c>
      <c r="C21" s="9">
        <v>120.34269429681943</v>
      </c>
      <c r="D21" s="9">
        <v>112.89771983744924</v>
      </c>
      <c r="E21" s="9">
        <v>115.2375689532513</v>
      </c>
      <c r="F21" s="9">
        <v>113.09005070299123</v>
      </c>
      <c r="G21" s="9">
        <v>119.17971255251082</v>
      </c>
      <c r="H21" s="9">
        <v>119.00499217865591</v>
      </c>
      <c r="I21" s="9">
        <v>125.82343623598298</v>
      </c>
      <c r="J21" s="9">
        <v>125.45233363924828</v>
      </c>
      <c r="K21" s="9">
        <v>116.34658637772343</v>
      </c>
      <c r="L21" s="9">
        <v>116.37574560859399</v>
      </c>
      <c r="M21" s="9">
        <v>114.72013169010265</v>
      </c>
      <c r="N21" s="9">
        <v>118.33300534568814</v>
      </c>
      <c r="O21" s="9">
        <v>0</v>
      </c>
      <c r="P21" s="9">
        <v>0</v>
      </c>
      <c r="Q21" s="9">
        <v>0</v>
      </c>
      <c r="R21" s="9">
        <v>0</v>
      </c>
      <c r="S21" s="9">
        <v>0</v>
      </c>
    </row>
    <row r="22" spans="1:19" s="4" customFormat="1" ht="15" customHeight="1" x14ac:dyDescent="0.35">
      <c r="A22" s="4" t="s">
        <v>16</v>
      </c>
      <c r="C22" s="9">
        <v>74.240280767668949</v>
      </c>
      <c r="D22" s="9">
        <v>69.647422037013342</v>
      </c>
      <c r="E22" s="9">
        <v>71.090891923790821</v>
      </c>
      <c r="F22" s="9">
        <v>69.283122125899567</v>
      </c>
      <c r="G22" s="9">
        <v>72.307819691685197</v>
      </c>
      <c r="H22" s="9">
        <v>66.205669902169532</v>
      </c>
      <c r="I22" s="9">
        <v>66.953863850001525</v>
      </c>
      <c r="J22" s="9">
        <v>59.414390350433564</v>
      </c>
      <c r="K22" s="9">
        <v>60.695546038441663</v>
      </c>
      <c r="L22" s="9">
        <v>59.978510625283903</v>
      </c>
      <c r="M22" s="9">
        <v>57.764821018409833</v>
      </c>
      <c r="N22" s="9">
        <v>55.61368425018459</v>
      </c>
      <c r="O22" s="9">
        <v>0</v>
      </c>
      <c r="P22" s="9">
        <v>0</v>
      </c>
      <c r="Q22" s="9">
        <v>0</v>
      </c>
      <c r="R22" s="9">
        <v>0</v>
      </c>
      <c r="S22" s="9">
        <v>0</v>
      </c>
    </row>
    <row r="23" spans="1:19" s="4" customFormat="1" ht="15" customHeight="1" x14ac:dyDescent="0.35">
      <c r="A23" s="16" t="s">
        <v>17</v>
      </c>
      <c r="C23" s="9">
        <v>65.356240075471078</v>
      </c>
      <c r="D23" s="9">
        <v>68.972370527165182</v>
      </c>
      <c r="E23" s="9">
        <v>72.056717088904264</v>
      </c>
      <c r="F23" s="9">
        <v>73.260598616647783</v>
      </c>
      <c r="G23" s="9">
        <v>66.413122262086205</v>
      </c>
      <c r="H23" s="9">
        <v>62.099169549122223</v>
      </c>
      <c r="I23" s="9">
        <v>65.773892626481725</v>
      </c>
      <c r="J23" s="9">
        <v>55.140676878646325</v>
      </c>
      <c r="K23" s="9">
        <v>54.811165024959543</v>
      </c>
      <c r="L23" s="9">
        <v>57.138164713727043</v>
      </c>
      <c r="M23" s="9">
        <v>59.418851857435968</v>
      </c>
      <c r="N23" s="9">
        <v>62.705379006711652</v>
      </c>
      <c r="O23" s="9">
        <v>0</v>
      </c>
      <c r="P23" s="9">
        <v>0</v>
      </c>
      <c r="Q23" s="9">
        <v>0</v>
      </c>
      <c r="R23" s="9">
        <v>0</v>
      </c>
      <c r="S23" s="9">
        <v>0</v>
      </c>
    </row>
    <row r="24" spans="1:19" s="4" customFormat="1" ht="15" customHeight="1" x14ac:dyDescent="0.35">
      <c r="A24" s="16" t="s">
        <v>18</v>
      </c>
      <c r="C24" s="9">
        <v>40.318738428398206</v>
      </c>
      <c r="D24" s="9">
        <v>42.549555526145227</v>
      </c>
      <c r="E24" s="9">
        <v>44.452311285988259</v>
      </c>
      <c r="F24" s="9">
        <v>44.882135691176799</v>
      </c>
      <c r="G24" s="9">
        <v>40.293670515213904</v>
      </c>
      <c r="H24" s="9">
        <v>34.547434062227751</v>
      </c>
      <c r="I24" s="9">
        <v>34.999968078591323</v>
      </c>
      <c r="J24" s="9">
        <v>26.114697154027773</v>
      </c>
      <c r="K24" s="9">
        <v>28.593822077362027</v>
      </c>
      <c r="L24" s="9">
        <v>29.448249731672796</v>
      </c>
      <c r="M24" s="9">
        <v>29.91906731711255</v>
      </c>
      <c r="N24" s="9">
        <v>29.470029419771564</v>
      </c>
      <c r="O24" s="9">
        <v>0</v>
      </c>
      <c r="P24" s="9">
        <v>0</v>
      </c>
      <c r="Q24" s="9">
        <v>0</v>
      </c>
      <c r="R24" s="9">
        <v>0</v>
      </c>
      <c r="S24" s="9">
        <v>0</v>
      </c>
    </row>
    <row r="25" spans="1:19" s="4" customFormat="1" ht="15" customHeight="1" x14ac:dyDescent="0.35">
      <c r="A25" s="4" t="s">
        <v>19</v>
      </c>
      <c r="C25" s="9">
        <v>0</v>
      </c>
      <c r="D25" s="9">
        <v>50.786248763948777</v>
      </c>
      <c r="E25" s="9">
        <v>254.20528119112547</v>
      </c>
      <c r="F25" s="9">
        <v>322.4279632917731</v>
      </c>
      <c r="G25" s="9">
        <v>395.17215001506764</v>
      </c>
      <c r="H25" s="9">
        <v>510.9333210656053</v>
      </c>
      <c r="I25" s="10">
        <v>495.23788307741916</v>
      </c>
      <c r="J25" s="9">
        <v>407.26453208303047</v>
      </c>
      <c r="K25" s="9">
        <v>422.10576158921754</v>
      </c>
      <c r="L25" s="9">
        <v>420.50094789449429</v>
      </c>
      <c r="M25" s="9">
        <v>526.45699198046964</v>
      </c>
      <c r="N25" s="9">
        <v>626.52649417889086</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0</v>
      </c>
      <c r="K26" s="21">
        <v>0</v>
      </c>
      <c r="L26" s="21">
        <v>0</v>
      </c>
      <c r="M26" s="21">
        <v>0</v>
      </c>
      <c r="N26" s="21">
        <v>0.83176311451556084</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407.26453208303047</v>
      </c>
      <c r="K27" s="21">
        <v>422.10576158921754</v>
      </c>
      <c r="L27" s="21">
        <v>420.50094789449429</v>
      </c>
      <c r="M27" s="21">
        <v>526.45699198046964</v>
      </c>
      <c r="N27" s="21">
        <v>625.1775343091183</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0</v>
      </c>
      <c r="L29" s="21">
        <v>0</v>
      </c>
      <c r="M29" s="21">
        <v>0</v>
      </c>
      <c r="N29" s="21">
        <v>0.51719675525703568</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90.358539125977757</v>
      </c>
      <c r="K30" s="9">
        <v>67.041265466567268</v>
      </c>
      <c r="L30" s="9">
        <v>73.372465997233689</v>
      </c>
      <c r="M30" s="9">
        <v>61.251844087302516</v>
      </c>
      <c r="N30" s="9">
        <v>18.586555924031813</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370.20135499218225</v>
      </c>
      <c r="D32" s="12">
        <v>405.72540611442219</v>
      </c>
      <c r="E32" s="12">
        <v>618.07840789284307</v>
      </c>
      <c r="F32" s="12">
        <v>681.87943750875354</v>
      </c>
      <c r="G32" s="12">
        <v>763.2806604741811</v>
      </c>
      <c r="H32" s="12">
        <v>874.68859892274099</v>
      </c>
      <c r="I32" s="24">
        <v>879.7794464534029</v>
      </c>
      <c r="J32" s="12">
        <v>780.41228725651547</v>
      </c>
      <c r="K32" s="12">
        <v>772.02136923567332</v>
      </c>
      <c r="L32" s="12">
        <v>772.83404996985473</v>
      </c>
      <c r="M32" s="12">
        <v>876.67936808724357</v>
      </c>
      <c r="N32" s="12">
        <v>944.7009655427953</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8137.5695492316063</v>
      </c>
      <c r="D35" s="12">
        <v>8401.985317294364</v>
      </c>
      <c r="E35" s="12">
        <v>8169.9058115580428</v>
      </c>
      <c r="F35" s="12">
        <v>8315.6992292765171</v>
      </c>
      <c r="G35" s="12">
        <v>7981.4271492441394</v>
      </c>
      <c r="H35" s="12">
        <v>7865.0068741085952</v>
      </c>
      <c r="I35" s="12">
        <v>8100.271881417254</v>
      </c>
      <c r="J35" s="12">
        <v>7853.8392137811898</v>
      </c>
      <c r="K35" s="12">
        <v>7813.7146758016952</v>
      </c>
      <c r="L35" s="12">
        <v>8135.2613372630594</v>
      </c>
      <c r="M35" s="12">
        <v>8079.5702507616161</v>
      </c>
      <c r="N35" s="12">
        <v>8284.111178979354</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4.5492865253254723E-2</v>
      </c>
      <c r="D37" s="15">
        <f t="shared" si="2"/>
        <v>4.828923055593666E-2</v>
      </c>
      <c r="E37" s="15">
        <f t="shared" si="2"/>
        <v>7.5653064080425714E-2</v>
      </c>
      <c r="F37" s="15">
        <f t="shared" si="2"/>
        <v>8.1999050074839999E-2</v>
      </c>
      <c r="G37" s="15">
        <f t="shared" si="2"/>
        <v>9.5632102655533929E-2</v>
      </c>
      <c r="H37" s="15">
        <f t="shared" si="2"/>
        <v>0.11121269350726111</v>
      </c>
      <c r="I37" s="27">
        <f t="shared" si="2"/>
        <v>0.10861110087819341</v>
      </c>
      <c r="J37" s="15">
        <f t="shared" si="2"/>
        <v>9.9366980404579738E-2</v>
      </c>
      <c r="K37" s="15">
        <f t="shared" si="2"/>
        <v>9.8803373461606864E-2</v>
      </c>
      <c r="L37" s="15">
        <f t="shared" si="2"/>
        <v>9.4998060656015598E-2</v>
      </c>
      <c r="M37" s="15">
        <f t="shared" si="2"/>
        <v>0.1085056928621425</v>
      </c>
      <c r="N37" s="15">
        <f t="shared" si="2"/>
        <v>0.11403769760356927</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2410.5747635425623</v>
      </c>
      <c r="D40" s="9">
        <v>2719.6604614502726</v>
      </c>
      <c r="E40" s="9">
        <v>2688.042419031241</v>
      </c>
      <c r="F40" s="9">
        <v>2820.2673832043565</v>
      </c>
      <c r="G40" s="9">
        <v>2879.9473918028089</v>
      </c>
      <c r="H40" s="9">
        <v>2865.0236361899301</v>
      </c>
      <c r="I40" s="10">
        <v>3211.6559090474825</v>
      </c>
      <c r="J40" s="9">
        <v>3075.1963874694115</v>
      </c>
      <c r="K40" s="9">
        <v>3115.2444286656682</v>
      </c>
      <c r="L40" s="9">
        <v>3488.6824602486799</v>
      </c>
      <c r="M40" s="9">
        <v>3068.990642719762</v>
      </c>
      <c r="N40" s="9">
        <v>3184.7925027043398</v>
      </c>
      <c r="O40" s="9">
        <v>0</v>
      </c>
      <c r="P40" s="9">
        <v>0</v>
      </c>
      <c r="Q40" s="9">
        <v>0</v>
      </c>
      <c r="R40" s="9">
        <v>0</v>
      </c>
      <c r="S40" s="9">
        <v>0</v>
      </c>
    </row>
    <row r="41" spans="1:19" s="4" customFormat="1" ht="15" customHeight="1" x14ac:dyDescent="0.35">
      <c r="A41" s="4" t="s">
        <v>33</v>
      </c>
      <c r="C41" s="9">
        <v>294.73583643833001</v>
      </c>
      <c r="D41" s="9">
        <v>314.05846947549441</v>
      </c>
      <c r="E41" s="9">
        <v>400.83118372026371</v>
      </c>
      <c r="F41" s="9">
        <v>480.17579057991787</v>
      </c>
      <c r="G41" s="9">
        <v>610.82449603515806</v>
      </c>
      <c r="H41" s="9">
        <v>656.15744721505689</v>
      </c>
      <c r="I41" s="10">
        <v>882.72666475589949</v>
      </c>
      <c r="J41" s="9">
        <v>840.49871023215826</v>
      </c>
      <c r="K41" s="9">
        <v>901.21333715486765</v>
      </c>
      <c r="L41" s="9">
        <v>932.62157256138335</v>
      </c>
      <c r="M41" s="9">
        <v>869.80510174835194</v>
      </c>
      <c r="N41" s="9">
        <v>902.33591286901697</v>
      </c>
      <c r="O41" s="9">
        <v>0</v>
      </c>
      <c r="P41" s="9">
        <v>0</v>
      </c>
      <c r="Q41" s="9">
        <v>0</v>
      </c>
      <c r="R41" s="9">
        <v>0</v>
      </c>
      <c r="S41" s="9">
        <v>0</v>
      </c>
    </row>
    <row r="42" spans="1:19" s="4" customFormat="1" ht="15" customHeight="1" x14ac:dyDescent="0.35">
      <c r="A42" s="4" t="s">
        <v>34</v>
      </c>
      <c r="C42" s="9">
        <v>0</v>
      </c>
      <c r="D42" s="9">
        <v>69.17392110274919</v>
      </c>
      <c r="E42" s="9">
        <v>76.200292474944376</v>
      </c>
      <c r="F42" s="9">
        <v>86.163763714849409</v>
      </c>
      <c r="G42" s="9">
        <v>100.91968809172954</v>
      </c>
      <c r="H42" s="9">
        <v>101.54685543104212</v>
      </c>
      <c r="I42" s="9">
        <v>118.78341589372312</v>
      </c>
      <c r="J42" s="9">
        <v>132.72304656319861</v>
      </c>
      <c r="K42" s="9">
        <v>144.75699020352536</v>
      </c>
      <c r="L42" s="9">
        <v>158.35751019088565</v>
      </c>
      <c r="M42" s="9">
        <v>169.94792341186587</v>
      </c>
      <c r="N42" s="9">
        <v>175.61628646332062</v>
      </c>
      <c r="O42" s="9">
        <v>0</v>
      </c>
      <c r="P42" s="9">
        <v>0</v>
      </c>
      <c r="Q42" s="9">
        <v>0</v>
      </c>
      <c r="R42" s="9">
        <v>0</v>
      </c>
      <c r="S42" s="9">
        <v>0</v>
      </c>
    </row>
    <row r="43" spans="1:19" s="4" customFormat="1" ht="15" customHeight="1" x14ac:dyDescent="0.35">
      <c r="A43" s="11" t="s">
        <v>35</v>
      </c>
      <c r="C43" s="12">
        <v>2705.3105999808927</v>
      </c>
      <c r="D43" s="12">
        <v>3102.8928520285162</v>
      </c>
      <c r="E43" s="12">
        <v>3165.0738952264492</v>
      </c>
      <c r="F43" s="12">
        <v>3386.6069374991234</v>
      </c>
      <c r="G43" s="12">
        <v>3591.6915759296962</v>
      </c>
      <c r="H43" s="12">
        <v>3622.7279388360294</v>
      </c>
      <c r="I43" s="12">
        <v>4213.165989697105</v>
      </c>
      <c r="J43" s="12">
        <v>4048.4181442647687</v>
      </c>
      <c r="K43" s="12">
        <v>4161.214756024061</v>
      </c>
      <c r="L43" s="12">
        <v>4579.6615430009488</v>
      </c>
      <c r="M43" s="12">
        <v>4108.7436678799804</v>
      </c>
      <c r="N43" s="12">
        <v>4262.7447020366772</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13469.489423903697</v>
      </c>
      <c r="D45" s="12">
        <v>13914.636952534867</v>
      </c>
      <c r="E45" s="12">
        <v>13767.979574981871</v>
      </c>
      <c r="F45" s="12">
        <v>13238.734481207921</v>
      </c>
      <c r="G45" s="12">
        <v>13857.04186732169</v>
      </c>
      <c r="H45" s="12">
        <v>13103.579400572919</v>
      </c>
      <c r="I45" s="12">
        <v>14300.185192907195</v>
      </c>
      <c r="J45" s="12">
        <v>13508.681095669914</v>
      </c>
      <c r="K45" s="12">
        <v>13477.952323154705</v>
      </c>
      <c r="L45" s="12">
        <v>13998.587674516863</v>
      </c>
      <c r="M45" s="12">
        <v>12856.700882855834</v>
      </c>
      <c r="N45" s="12">
        <v>13309.407992826174</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0.20084730124810074</v>
      </c>
      <c r="D47" s="15">
        <f t="shared" si="3"/>
        <v>0.22299488392065117</v>
      </c>
      <c r="E47" s="15">
        <f t="shared" si="3"/>
        <v>0.22988659141954143</v>
      </c>
      <c r="F47" s="15">
        <f t="shared" si="3"/>
        <v>0.25581047359974884</v>
      </c>
      <c r="G47" s="15">
        <f t="shared" si="3"/>
        <v>0.25919612644021722</v>
      </c>
      <c r="H47" s="15">
        <f t="shared" si="3"/>
        <v>0.27646857611116815</v>
      </c>
      <c r="I47" s="15">
        <f t="shared" si="3"/>
        <v>0.29462317675345978</v>
      </c>
      <c r="J47" s="15">
        <f t="shared" si="3"/>
        <v>0.29969011153594061</v>
      </c>
      <c r="K47" s="15">
        <f t="shared" si="3"/>
        <v>0.30874235612743806</v>
      </c>
      <c r="L47" s="15">
        <f t="shared" si="3"/>
        <v>0.32715168483302071</v>
      </c>
      <c r="M47" s="15">
        <f t="shared" si="3"/>
        <v>0.31957993775517574</v>
      </c>
      <c r="N47" s="15">
        <f t="shared" si="3"/>
        <v>0.32028056426959894</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3271.6408477812306</v>
      </c>
      <c r="D50" s="9">
        <v>3397.8772013489338</v>
      </c>
      <c r="E50" s="9">
        <v>3511.8303709934476</v>
      </c>
      <c r="F50" s="9">
        <v>3660.6737846120272</v>
      </c>
      <c r="G50" s="9">
        <v>3708.0111495703941</v>
      </c>
      <c r="H50" s="9">
        <v>3733.1135210064604</v>
      </c>
      <c r="I50" s="9">
        <v>3777.9799380734439</v>
      </c>
      <c r="J50" s="9">
        <v>3816.8982281126746</v>
      </c>
      <c r="K50" s="9">
        <v>3918.0590093657929</v>
      </c>
      <c r="L50" s="9">
        <v>4026.71988698823</v>
      </c>
      <c r="M50" s="9">
        <v>4099.3654530998792</v>
      </c>
      <c r="N50" s="9">
        <v>4159.4215140898395</v>
      </c>
      <c r="O50" s="9">
        <v>0</v>
      </c>
      <c r="P50" s="9">
        <v>0</v>
      </c>
      <c r="Q50" s="9">
        <v>0</v>
      </c>
      <c r="R50" s="9">
        <v>0</v>
      </c>
      <c r="S50" s="9">
        <v>0</v>
      </c>
    </row>
    <row r="51" spans="1:19" s="4" customFormat="1" ht="15" customHeight="1" x14ac:dyDescent="0.35">
      <c r="A51" s="29" t="s">
        <v>42</v>
      </c>
      <c r="B51" s="29"/>
      <c r="C51" s="9">
        <v>2705.3105999808927</v>
      </c>
      <c r="D51" s="9">
        <v>3102.8928520285162</v>
      </c>
      <c r="E51" s="9">
        <v>3165.0738952264492</v>
      </c>
      <c r="F51" s="9">
        <v>3386.6069374991234</v>
      </c>
      <c r="G51" s="9">
        <v>3591.6915759296962</v>
      </c>
      <c r="H51" s="9">
        <v>3622.7279388360294</v>
      </c>
      <c r="I51" s="9">
        <v>4213.165989697105</v>
      </c>
      <c r="J51" s="9">
        <v>4048.4181442647687</v>
      </c>
      <c r="K51" s="9">
        <v>4161.214756024061</v>
      </c>
      <c r="L51" s="9">
        <v>4579.6615430009488</v>
      </c>
      <c r="M51" s="9">
        <v>4108.7436678799804</v>
      </c>
      <c r="N51" s="9">
        <v>4262.7447020366772</v>
      </c>
      <c r="O51" s="9">
        <v>0</v>
      </c>
      <c r="P51" s="9">
        <v>0</v>
      </c>
      <c r="Q51" s="9">
        <v>0</v>
      </c>
      <c r="R51" s="9">
        <v>0</v>
      </c>
      <c r="S51" s="9">
        <v>0</v>
      </c>
    </row>
    <row r="52" spans="1:19" s="4" customFormat="1" ht="15" customHeight="1" x14ac:dyDescent="0.35">
      <c r="A52" s="29" t="s">
        <v>43</v>
      </c>
      <c r="B52" s="29"/>
      <c r="C52" s="9">
        <v>186.49661020722303</v>
      </c>
      <c r="D52" s="9">
        <v>233.4008365745002</v>
      </c>
      <c r="E52" s="9">
        <v>442.24406467921801</v>
      </c>
      <c r="F52" s="9">
        <v>509.47176237998298</v>
      </c>
      <c r="G52" s="9">
        <v>581.51420619281475</v>
      </c>
      <c r="H52" s="9">
        <v>692.86620836565817</v>
      </c>
      <c r="I52" s="9">
        <v>687.67702797179277</v>
      </c>
      <c r="J52" s="9">
        <v>588.73279144026867</v>
      </c>
      <c r="K52" s="9">
        <v>594.111108327338</v>
      </c>
      <c r="L52" s="9">
        <v>594.86597288484506</v>
      </c>
      <c r="M52" s="9">
        <v>701.39661453282451</v>
      </c>
      <c r="N52" s="9">
        <v>808.38379206309457</v>
      </c>
      <c r="O52" s="9">
        <v>0</v>
      </c>
      <c r="P52" s="9">
        <v>0</v>
      </c>
      <c r="Q52" s="9">
        <v>0</v>
      </c>
      <c r="R52" s="9">
        <v>0</v>
      </c>
      <c r="S52" s="9">
        <v>0</v>
      </c>
    </row>
    <row r="53" spans="1:19" s="4" customFormat="1" ht="15" customHeight="1" x14ac:dyDescent="0.35">
      <c r="A53" s="4" t="s">
        <v>44</v>
      </c>
      <c r="B53" s="29"/>
      <c r="C53" s="9">
        <f>C50+C51+C52</f>
        <v>6163.4480579693463</v>
      </c>
      <c r="D53" s="9">
        <f t="shared" ref="D53:S53" si="4">D50+D51+D52</f>
        <v>6734.1708899519499</v>
      </c>
      <c r="E53" s="9">
        <f t="shared" si="4"/>
        <v>7119.1483308991155</v>
      </c>
      <c r="F53" s="9">
        <f t="shared" si="4"/>
        <v>7556.7524844911341</v>
      </c>
      <c r="G53" s="9">
        <f t="shared" si="4"/>
        <v>7881.2169316929048</v>
      </c>
      <c r="H53" s="9">
        <f t="shared" si="4"/>
        <v>8048.7076682081479</v>
      </c>
      <c r="I53" s="9">
        <f t="shared" si="4"/>
        <v>8678.8229557423419</v>
      </c>
      <c r="J53" s="9">
        <f t="shared" si="4"/>
        <v>8454.0491638177118</v>
      </c>
      <c r="K53" s="9">
        <f t="shared" si="4"/>
        <v>8673.384873717192</v>
      </c>
      <c r="L53" s="9">
        <f t="shared" si="4"/>
        <v>9201.2474028740235</v>
      </c>
      <c r="M53" s="9">
        <f t="shared" si="4"/>
        <v>8909.5057355126846</v>
      </c>
      <c r="N53" s="9">
        <f t="shared" si="4"/>
        <v>9230.5500081896098</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6163.4480579693463</v>
      </c>
      <c r="D60" s="12">
        <f t="shared" si="5"/>
        <v>6734.1708899519499</v>
      </c>
      <c r="E60" s="12">
        <f t="shared" si="5"/>
        <v>7119.1483308991155</v>
      </c>
      <c r="F60" s="12">
        <f t="shared" si="5"/>
        <v>7556.7524844911341</v>
      </c>
      <c r="G60" s="12">
        <f t="shared" si="5"/>
        <v>7881.2169316929048</v>
      </c>
      <c r="H60" s="12">
        <f t="shared" si="5"/>
        <v>8048.7076682081479</v>
      </c>
      <c r="I60" s="12">
        <f t="shared" si="5"/>
        <v>8678.8229557423419</v>
      </c>
      <c r="J60" s="12">
        <f t="shared" si="5"/>
        <v>8454.0491638177118</v>
      </c>
      <c r="K60" s="12">
        <f t="shared" si="5"/>
        <v>8673.384873717192</v>
      </c>
      <c r="L60" s="12">
        <f t="shared" si="5"/>
        <v>9201.2474028740235</v>
      </c>
      <c r="M60" s="12">
        <f t="shared" si="5"/>
        <v>8909.5057355126846</v>
      </c>
      <c r="N60" s="12">
        <f t="shared" si="5"/>
        <v>9230.5500081896098</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27325.849890130892</v>
      </c>
      <c r="D63" s="9">
        <v>28155.915373632582</v>
      </c>
      <c r="E63" s="9">
        <v>27992.167806269939</v>
      </c>
      <c r="F63" s="9">
        <v>27708.389337133372</v>
      </c>
      <c r="G63" s="9">
        <v>27927.352416567086</v>
      </c>
      <c r="H63" s="9">
        <v>26777.638957828764</v>
      </c>
      <c r="I63" s="9">
        <v>28468.587209531994</v>
      </c>
      <c r="J63" s="9">
        <v>27528.174604599662</v>
      </c>
      <c r="K63" s="9">
        <v>27467.153289595197</v>
      </c>
      <c r="L63" s="9">
        <v>28356.110839132958</v>
      </c>
      <c r="M63" s="9">
        <v>27023.355700164455</v>
      </c>
      <c r="N63" s="9">
        <v>27833.327227087728</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27325.849890130892</v>
      </c>
      <c r="D66" s="9">
        <v>28225.089294735331</v>
      </c>
      <c r="E66" s="9">
        <v>28068.368098744882</v>
      </c>
      <c r="F66" s="9">
        <v>27794.553100848221</v>
      </c>
      <c r="G66" s="9">
        <v>28028.272104658816</v>
      </c>
      <c r="H66" s="9">
        <v>26879.185813259806</v>
      </c>
      <c r="I66" s="9">
        <v>28587.370625425716</v>
      </c>
      <c r="J66" s="9">
        <v>27660.897651162861</v>
      </c>
      <c r="K66" s="9">
        <v>27611.910279798722</v>
      </c>
      <c r="L66" s="9">
        <v>28514.468349323844</v>
      </c>
      <c r="M66" s="9">
        <v>27193.303623576321</v>
      </c>
      <c r="N66" s="9">
        <v>28008.943513551047</v>
      </c>
      <c r="O66" s="9">
        <v>0</v>
      </c>
      <c r="P66" s="9">
        <v>0</v>
      </c>
      <c r="Q66" s="9">
        <v>0</v>
      </c>
      <c r="R66" s="9">
        <v>0</v>
      </c>
      <c r="S66" s="9">
        <v>0</v>
      </c>
    </row>
    <row r="67" spans="1:27" s="4" customFormat="1" ht="15" customHeight="1" x14ac:dyDescent="0.35">
      <c r="A67" s="11" t="s">
        <v>54</v>
      </c>
      <c r="C67" s="9">
        <v>27325.849890130892</v>
      </c>
      <c r="D67" s="9">
        <v>28225.089294735331</v>
      </c>
      <c r="E67" s="9">
        <v>28068.368098744882</v>
      </c>
      <c r="F67" s="9">
        <v>27794.553100848221</v>
      </c>
      <c r="G67" s="9">
        <v>28028.272104658816</v>
      </c>
      <c r="H67" s="9">
        <v>26879.185813259806</v>
      </c>
      <c r="I67" s="9">
        <v>28587.370625425716</v>
      </c>
      <c r="J67" s="9">
        <v>27660.897651162861</v>
      </c>
      <c r="K67" s="9">
        <v>27611.910279798722</v>
      </c>
      <c r="L67" s="9">
        <v>28514.468349323844</v>
      </c>
      <c r="M67" s="9">
        <v>27193.303623576321</v>
      </c>
      <c r="N67" s="9">
        <v>28008.943513551047</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0.22555375524460305</v>
      </c>
      <c r="D69" s="15">
        <f t="shared" si="6"/>
        <v>0.23858811639643021</v>
      </c>
      <c r="E69" s="15">
        <f t="shared" si="6"/>
        <v>0.25363599001744097</v>
      </c>
      <c r="F69" s="15">
        <f t="shared" si="6"/>
        <v>0.27187889861271131</v>
      </c>
      <c r="G69" s="15">
        <f t="shared" si="6"/>
        <v>0.28118811256948306</v>
      </c>
      <c r="H69" s="15">
        <f t="shared" si="6"/>
        <v>0.29944015879519792</v>
      </c>
      <c r="I69" s="15">
        <f t="shared" si="6"/>
        <v>0.30358940909463578</v>
      </c>
      <c r="J69" s="15">
        <f t="shared" si="6"/>
        <v>0.3056317719848945</v>
      </c>
      <c r="K69" s="15">
        <f t="shared" si="6"/>
        <v>0.31411752341027877</v>
      </c>
      <c r="L69" s="15">
        <f t="shared" si="6"/>
        <v>0.32268697035314742</v>
      </c>
      <c r="M69" s="15">
        <f t="shared" si="6"/>
        <v>0.32763601873618003</v>
      </c>
      <c r="N69" s="15">
        <f t="shared" si="6"/>
        <v>0.32955723602083614</v>
      </c>
      <c r="O69" s="15" t="str">
        <f t="shared" si="6"/>
        <v/>
      </c>
      <c r="P69" s="15" t="str">
        <f t="shared" si="6"/>
        <v/>
      </c>
      <c r="Q69" s="15" t="str">
        <f t="shared" si="6"/>
        <v/>
      </c>
      <c r="R69" s="15" t="str">
        <f t="shared" si="6"/>
        <v/>
      </c>
      <c r="S69" s="15"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85" t="s">
        <v>80</v>
      </c>
      <c r="E72" s="33"/>
      <c r="F72" s="3"/>
      <c r="G72" s="3"/>
      <c r="H72" s="3"/>
      <c r="I72" s="34"/>
      <c r="J72" s="192" t="s">
        <v>59</v>
      </c>
      <c r="K72" s="192"/>
      <c r="L72" s="192" t="s">
        <v>60</v>
      </c>
      <c r="M72" s="192"/>
      <c r="N72" s="192" t="s">
        <v>61</v>
      </c>
      <c r="O72" s="192"/>
      <c r="P72" s="192" t="s">
        <v>62</v>
      </c>
      <c r="Q72" s="192"/>
      <c r="R72" s="35"/>
      <c r="S72" s="85" t="s">
        <v>63</v>
      </c>
    </row>
    <row r="73" spans="1:27" s="4" customFormat="1" ht="22.5" customHeight="1" x14ac:dyDescent="0.35">
      <c r="D73" s="36">
        <v>0.23300000000000001</v>
      </c>
      <c r="J73" s="191">
        <v>0.25440000000000002</v>
      </c>
      <c r="K73" s="191"/>
      <c r="L73" s="191">
        <v>0.2651</v>
      </c>
      <c r="M73" s="191"/>
      <c r="N73" s="191">
        <v>0.28115000000000001</v>
      </c>
      <c r="O73" s="191"/>
      <c r="P73" s="191">
        <v>0.30255000000000004</v>
      </c>
      <c r="Q73" s="191"/>
      <c r="R73" s="37"/>
      <c r="S73" s="36">
        <v>0.34</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49" t="s">
        <v>79</v>
      </c>
      <c r="H1" s="190" t="s">
        <v>91</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177.42722506026553</v>
      </c>
      <c r="D7" s="9">
        <v>184.30519855945582</v>
      </c>
      <c r="E7" s="9">
        <v>188.26182604593635</v>
      </c>
      <c r="F7" s="9">
        <v>190.27553840987375</v>
      </c>
      <c r="G7" s="9">
        <v>194.4078433426231</v>
      </c>
      <c r="H7" s="9">
        <v>197.14688967679754</v>
      </c>
      <c r="I7" s="9">
        <v>201.97885816981224</v>
      </c>
      <c r="J7" s="9">
        <v>203.30708312759464</v>
      </c>
      <c r="K7" s="9">
        <v>203.00149390169602</v>
      </c>
      <c r="L7" s="9">
        <v>202.98479654460422</v>
      </c>
      <c r="M7" s="9">
        <v>204.0158162693802</v>
      </c>
      <c r="N7" s="9">
        <v>202.3580683245977</v>
      </c>
      <c r="O7" s="9">
        <v>0</v>
      </c>
      <c r="P7" s="9">
        <v>0</v>
      </c>
      <c r="Q7" s="9">
        <v>0</v>
      </c>
      <c r="R7" s="9">
        <v>0</v>
      </c>
      <c r="S7" s="9">
        <v>0</v>
      </c>
    </row>
    <row r="8" spans="1:27" s="4" customFormat="1" ht="15" customHeight="1" x14ac:dyDescent="0.35">
      <c r="A8" s="4" t="s">
        <v>3</v>
      </c>
      <c r="C8" s="9">
        <v>10.005822270376981</v>
      </c>
      <c r="D8" s="9">
        <v>17.478806069549393</v>
      </c>
      <c r="E8" s="9">
        <v>27.95812673347854</v>
      </c>
      <c r="F8" s="9">
        <v>45.118817160397164</v>
      </c>
      <c r="G8" s="9">
        <v>73.600881259535328</v>
      </c>
      <c r="H8" s="9">
        <v>100.10057809467588</v>
      </c>
      <c r="I8" s="9">
        <v>146.19866211407404</v>
      </c>
      <c r="J8" s="9">
        <v>251.24677558039556</v>
      </c>
      <c r="K8" s="9">
        <v>387.81609485982739</v>
      </c>
      <c r="L8" s="9">
        <v>527.30598006362652</v>
      </c>
      <c r="M8" s="9">
        <v>651.20545899178524</v>
      </c>
      <c r="N8" s="9">
        <v>832.9722132307993</v>
      </c>
      <c r="O8" s="9">
        <v>0</v>
      </c>
      <c r="P8" s="9">
        <v>0</v>
      </c>
      <c r="Q8" s="9">
        <v>0</v>
      </c>
      <c r="R8" s="9">
        <v>0</v>
      </c>
      <c r="S8" s="9">
        <v>0</v>
      </c>
    </row>
    <row r="9" spans="1:27" s="4" customFormat="1" ht="15" customHeight="1" x14ac:dyDescent="0.35">
      <c r="A9" s="4" t="s">
        <v>4</v>
      </c>
      <c r="C9" s="9">
        <v>0</v>
      </c>
      <c r="D9" s="9">
        <v>0</v>
      </c>
      <c r="E9" s="9">
        <v>0</v>
      </c>
      <c r="F9" s="9">
        <v>0</v>
      </c>
      <c r="G9" s="9">
        <v>0</v>
      </c>
      <c r="H9" s="9">
        <v>0</v>
      </c>
      <c r="I9" s="9">
        <v>0</v>
      </c>
      <c r="J9" s="9">
        <v>1.5047291487532243E-2</v>
      </c>
      <c r="K9" s="9">
        <v>9.6130696474634583E-2</v>
      </c>
      <c r="L9" s="9">
        <v>0.12742906276870164</v>
      </c>
      <c r="M9" s="9">
        <v>0.59251934651762683</v>
      </c>
      <c r="N9" s="9">
        <v>4.8700773860705073</v>
      </c>
      <c r="O9" s="9">
        <v>0</v>
      </c>
      <c r="P9" s="9">
        <v>0</v>
      </c>
      <c r="Q9" s="9">
        <v>0</v>
      </c>
      <c r="R9" s="9">
        <v>0</v>
      </c>
      <c r="S9" s="9">
        <v>0</v>
      </c>
    </row>
    <row r="10" spans="1:27" s="4" customFormat="1" ht="15" customHeight="1" x14ac:dyDescent="0.35">
      <c r="A10" s="4" t="s">
        <v>5</v>
      </c>
      <c r="C10" s="9">
        <v>77.09965606190886</v>
      </c>
      <c r="D10" s="9">
        <v>120.36543422184006</v>
      </c>
      <c r="E10" s="9">
        <v>157.58125537403268</v>
      </c>
      <c r="F10" s="9">
        <v>202.95442820292348</v>
      </c>
      <c r="G10" s="9">
        <v>289.19647463456573</v>
      </c>
      <c r="H10" s="9">
        <v>421.67781599312127</v>
      </c>
      <c r="I10" s="9">
        <v>507.75666380051592</v>
      </c>
      <c r="J10" s="9">
        <v>614.64995700773864</v>
      </c>
      <c r="K10" s="9">
        <v>819.32003439380901</v>
      </c>
      <c r="L10" s="9">
        <v>682.01367153912304</v>
      </c>
      <c r="M10" s="9">
        <v>787.63576956147892</v>
      </c>
      <c r="N10" s="9">
        <v>776.15133276010306</v>
      </c>
      <c r="O10" s="9">
        <v>0</v>
      </c>
      <c r="P10" s="9">
        <v>0</v>
      </c>
      <c r="Q10" s="9">
        <v>0</v>
      </c>
      <c r="R10" s="9">
        <v>0</v>
      </c>
      <c r="S10" s="9">
        <v>0</v>
      </c>
    </row>
    <row r="11" spans="1:27" s="4" customFormat="1" ht="15" customHeight="1" x14ac:dyDescent="0.35">
      <c r="A11" s="4" t="s">
        <v>6</v>
      </c>
      <c r="C11" s="9">
        <v>7.4011177987962302</v>
      </c>
      <c r="D11" s="9">
        <v>9.5680997420464156</v>
      </c>
      <c r="E11" s="9">
        <v>13.767841788478123</v>
      </c>
      <c r="F11" s="9">
        <v>16.785382631126392</v>
      </c>
      <c r="G11" s="9">
        <v>21.915477214101458</v>
      </c>
      <c r="H11" s="9">
        <v>27.704815133276039</v>
      </c>
      <c r="I11" s="10">
        <v>34.331900257953698</v>
      </c>
      <c r="J11" s="9">
        <v>38.790369733448102</v>
      </c>
      <c r="K11" s="9">
        <v>48.612037833189881</v>
      </c>
      <c r="L11" s="9">
        <v>59.304987102321547</v>
      </c>
      <c r="M11" s="9">
        <v>70.186758383491053</v>
      </c>
      <c r="N11" s="9">
        <v>77.93645743766136</v>
      </c>
      <c r="O11" s="9">
        <v>0</v>
      </c>
      <c r="P11" s="9">
        <v>0</v>
      </c>
      <c r="Q11" s="9">
        <v>0</v>
      </c>
      <c r="R11" s="9">
        <v>0</v>
      </c>
      <c r="S11" s="9">
        <v>0</v>
      </c>
    </row>
    <row r="12" spans="1:27" s="4" customFormat="1" ht="15" customHeight="1" x14ac:dyDescent="0.35">
      <c r="A12" s="11" t="s">
        <v>7</v>
      </c>
      <c r="B12" s="11"/>
      <c r="C12" s="12">
        <f>SUM(C7:C11)</f>
        <v>271.93382119134765</v>
      </c>
      <c r="D12" s="12">
        <f t="shared" ref="D12:S12" si="0">SUM(D7:D11)</f>
        <v>331.71753859289169</v>
      </c>
      <c r="E12" s="12">
        <f t="shared" si="0"/>
        <v>387.56904994192564</v>
      </c>
      <c r="F12" s="12">
        <f t="shared" si="0"/>
        <v>455.13416640432075</v>
      </c>
      <c r="G12" s="12">
        <f t="shared" si="0"/>
        <v>579.12067645082561</v>
      </c>
      <c r="H12" s="12">
        <f t="shared" si="0"/>
        <v>746.63009889787077</v>
      </c>
      <c r="I12" s="12">
        <f t="shared" si="0"/>
        <v>890.26608434235595</v>
      </c>
      <c r="J12" s="12">
        <f t="shared" si="0"/>
        <v>1108.0092327406646</v>
      </c>
      <c r="K12" s="12">
        <f t="shared" si="0"/>
        <v>1458.845791684997</v>
      </c>
      <c r="L12" s="12">
        <f t="shared" si="0"/>
        <v>1471.7368643124439</v>
      </c>
      <c r="M12" s="12">
        <f t="shared" si="0"/>
        <v>1713.6363225526529</v>
      </c>
      <c r="N12" s="12">
        <f t="shared" si="0"/>
        <v>1894.288149139232</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12317.884780739467</v>
      </c>
      <c r="D15" s="12">
        <v>12396.646603611349</v>
      </c>
      <c r="E15" s="12">
        <v>12878.589853826312</v>
      </c>
      <c r="F15" s="12">
        <v>13191.143594153053</v>
      </c>
      <c r="G15" s="12">
        <v>13245.141874462595</v>
      </c>
      <c r="H15" s="12">
        <v>12805.674978503868</v>
      </c>
      <c r="I15" s="12">
        <v>13390.799656061909</v>
      </c>
      <c r="J15" s="12">
        <v>13574.892519346517</v>
      </c>
      <c r="K15" s="12">
        <v>13660.447119518485</v>
      </c>
      <c r="L15" s="12">
        <v>13714.617368873602</v>
      </c>
      <c r="M15" s="12">
        <v>13815.477214101462</v>
      </c>
      <c r="N15" s="12">
        <v>14102.063628546863</v>
      </c>
      <c r="O15" s="12">
        <v>0</v>
      </c>
      <c r="P15" s="12">
        <v>0</v>
      </c>
      <c r="Q15" s="12">
        <v>0</v>
      </c>
      <c r="R15" s="12">
        <v>0</v>
      </c>
      <c r="S15" s="12">
        <v>0</v>
      </c>
    </row>
    <row r="16" spans="1:27" s="7" customFormat="1" ht="27" customHeight="1" thickBot="1" x14ac:dyDescent="0.4">
      <c r="A16" s="13" t="s">
        <v>11</v>
      </c>
      <c r="B16" s="14"/>
      <c r="C16" s="124">
        <f t="shared" ref="C16:S16" si="1">IF(C15&gt;0,C12/C15,"")</f>
        <v>2.2076340705552769E-2</v>
      </c>
      <c r="D16" s="124">
        <f t="shared" si="1"/>
        <v>2.6758650883558853E-2</v>
      </c>
      <c r="E16" s="124">
        <f t="shared" si="1"/>
        <v>3.0094059546960133E-2</v>
      </c>
      <c r="F16" s="124">
        <f t="shared" si="1"/>
        <v>3.4503010535497321E-2</v>
      </c>
      <c r="G16" s="124">
        <f t="shared" si="1"/>
        <v>4.3723252037594557E-2</v>
      </c>
      <c r="H16" s="124">
        <f t="shared" si="1"/>
        <v>5.8304626671471411E-2</v>
      </c>
      <c r="I16" s="124">
        <f t="shared" si="1"/>
        <v>6.6483414524041481E-2</v>
      </c>
      <c r="J16" s="124">
        <f t="shared" si="1"/>
        <v>8.1621952524601152E-2</v>
      </c>
      <c r="K16" s="124">
        <f t="shared" si="1"/>
        <v>0.10679341451426955</v>
      </c>
      <c r="L16" s="124">
        <f t="shared" si="1"/>
        <v>0.10731155122509403</v>
      </c>
      <c r="M16" s="124">
        <f t="shared" si="1"/>
        <v>0.12403743251109298</v>
      </c>
      <c r="N16" s="124">
        <f t="shared" si="1"/>
        <v>0.13432701759369581</v>
      </c>
      <c r="O16" s="124" t="str">
        <f t="shared" si="1"/>
        <v/>
      </c>
      <c r="P16" s="124" t="str">
        <f t="shared" si="1"/>
        <v/>
      </c>
      <c r="Q16" s="124" t="str">
        <f t="shared" si="1"/>
        <v/>
      </c>
      <c r="R16" s="124" t="str">
        <f t="shared" si="1"/>
        <v/>
      </c>
      <c r="S16" s="124"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0.25929492691315564</v>
      </c>
      <c r="D19" s="9">
        <v>0.25929492691315564</v>
      </c>
      <c r="E19" s="9">
        <v>0.25929492691315564</v>
      </c>
      <c r="F19" s="9">
        <v>0.2812897678417885</v>
      </c>
      <c r="G19" s="9">
        <v>0.29055889939810831</v>
      </c>
      <c r="H19" s="9">
        <v>0.33203783319002578</v>
      </c>
      <c r="I19" s="9">
        <v>0.33600171969045567</v>
      </c>
      <c r="J19" s="9">
        <v>0.32674118658641443</v>
      </c>
      <c r="K19" s="9">
        <v>0.33826311263972486</v>
      </c>
      <c r="L19" s="9">
        <v>0.33570077386070507</v>
      </c>
      <c r="M19" s="9">
        <v>0.38375752364574378</v>
      </c>
      <c r="N19" s="9">
        <v>0.47972484952708511</v>
      </c>
      <c r="O19" s="9">
        <v>0</v>
      </c>
      <c r="P19" s="9">
        <v>0</v>
      </c>
      <c r="Q19" s="9">
        <v>0</v>
      </c>
      <c r="R19" s="9">
        <v>0</v>
      </c>
      <c r="S19" s="9">
        <v>0</v>
      </c>
    </row>
    <row r="20" spans="1:19" s="4" customFormat="1" ht="15" customHeight="1" x14ac:dyDescent="0.35">
      <c r="A20" s="4" t="s">
        <v>14</v>
      </c>
      <c r="C20" s="9">
        <v>1.5463800515907138</v>
      </c>
      <c r="D20" s="9">
        <v>1.5463800515907138</v>
      </c>
      <c r="E20" s="9">
        <v>1.5463800515907138</v>
      </c>
      <c r="F20" s="9">
        <v>1.6103697334479794</v>
      </c>
      <c r="G20" s="9">
        <v>1.6011006018916596</v>
      </c>
      <c r="H20" s="9">
        <v>1.7315907136715392</v>
      </c>
      <c r="I20" s="9">
        <v>1.6416423043852106</v>
      </c>
      <c r="J20" s="9">
        <v>1.3929492691315561</v>
      </c>
      <c r="K20" s="9">
        <v>1.3814273430782458</v>
      </c>
      <c r="L20" s="9">
        <v>1.2120206362854686</v>
      </c>
      <c r="M20" s="9">
        <v>1.2499484092863284</v>
      </c>
      <c r="N20" s="9">
        <v>1.4119346517626827</v>
      </c>
      <c r="O20" s="9">
        <v>0</v>
      </c>
      <c r="P20" s="9">
        <v>0</v>
      </c>
      <c r="Q20" s="9">
        <v>0</v>
      </c>
      <c r="R20" s="9">
        <v>0</v>
      </c>
      <c r="S20" s="9">
        <v>0</v>
      </c>
    </row>
    <row r="21" spans="1:19" s="4" customFormat="1" ht="15" customHeight="1" x14ac:dyDescent="0.35">
      <c r="A21" s="4" t="s">
        <v>15</v>
      </c>
      <c r="C21" s="9">
        <v>47.858435081685293</v>
      </c>
      <c r="D21" s="9">
        <v>43.8208426483233</v>
      </c>
      <c r="E21" s="9">
        <v>38.313912295786764</v>
      </c>
      <c r="F21" s="9">
        <v>41.605313843508164</v>
      </c>
      <c r="G21" s="9">
        <v>41.814067067927766</v>
      </c>
      <c r="H21" s="9">
        <v>39.554006878761811</v>
      </c>
      <c r="I21" s="9">
        <v>43.300395528804813</v>
      </c>
      <c r="J21" s="9">
        <v>48.374032674118659</v>
      </c>
      <c r="K21" s="9">
        <v>48.574582975064494</v>
      </c>
      <c r="L21" s="9">
        <v>53.20857265692176</v>
      </c>
      <c r="M21" s="9">
        <v>54.533963886500423</v>
      </c>
      <c r="N21" s="9">
        <v>61.012278589853828</v>
      </c>
      <c r="O21" s="9">
        <v>0</v>
      </c>
      <c r="P21" s="9">
        <v>0</v>
      </c>
      <c r="Q21" s="9">
        <v>0</v>
      </c>
      <c r="R21" s="9">
        <v>0</v>
      </c>
      <c r="S21" s="9">
        <v>0</v>
      </c>
    </row>
    <row r="22" spans="1:19" s="4" customFormat="1" ht="15" customHeight="1" x14ac:dyDescent="0.35">
      <c r="A22" s="4" t="s">
        <v>16</v>
      </c>
      <c r="C22" s="9">
        <v>285.41757523645742</v>
      </c>
      <c r="D22" s="9">
        <v>261.33822871883058</v>
      </c>
      <c r="E22" s="9">
        <v>228.49606190885643</v>
      </c>
      <c r="F22" s="9">
        <v>238.18832330180567</v>
      </c>
      <c r="G22" s="9">
        <v>230.41293207222699</v>
      </c>
      <c r="H22" s="9">
        <v>206.27574376612208</v>
      </c>
      <c r="I22" s="9">
        <v>211.55773000859844</v>
      </c>
      <c r="J22" s="9">
        <v>206.2261392949269</v>
      </c>
      <c r="K22" s="9">
        <v>198.37296646603613</v>
      </c>
      <c r="L22" s="9">
        <v>192.10527085124676</v>
      </c>
      <c r="M22" s="9">
        <v>177.6242476354256</v>
      </c>
      <c r="N22" s="9">
        <v>179.57241616509032</v>
      </c>
      <c r="O22" s="9">
        <v>0</v>
      </c>
      <c r="P22" s="9">
        <v>0</v>
      </c>
      <c r="Q22" s="9">
        <v>0</v>
      </c>
      <c r="R22" s="9">
        <v>0</v>
      </c>
      <c r="S22" s="9">
        <v>0</v>
      </c>
    </row>
    <row r="23" spans="1:19" s="4" customFormat="1" ht="15" customHeight="1" x14ac:dyDescent="0.35">
      <c r="A23" s="126" t="s">
        <v>17</v>
      </c>
      <c r="C23" s="9">
        <v>4.8154772141014623</v>
      </c>
      <c r="D23" s="9">
        <v>5.1735511607910514</v>
      </c>
      <c r="E23" s="9">
        <v>5.2229406706792769</v>
      </c>
      <c r="F23" s="9">
        <v>5.1527171109200332</v>
      </c>
      <c r="G23" s="9">
        <v>4.701771281169389</v>
      </c>
      <c r="H23" s="9">
        <v>4.662364574376614</v>
      </c>
      <c r="I23" s="9">
        <v>5.1276784178847832</v>
      </c>
      <c r="J23" s="9">
        <v>5.4892519346517643</v>
      </c>
      <c r="K23" s="9">
        <v>5.2092519346517578</v>
      </c>
      <c r="L23" s="9">
        <v>5.3152622527944988</v>
      </c>
      <c r="M23" s="9">
        <v>5.8169561478933938</v>
      </c>
      <c r="N23" s="9">
        <v>6.2582287188306021</v>
      </c>
      <c r="O23" s="9">
        <v>0</v>
      </c>
      <c r="P23" s="9">
        <v>0</v>
      </c>
      <c r="Q23" s="9">
        <v>0</v>
      </c>
      <c r="R23" s="9">
        <v>0</v>
      </c>
      <c r="S23" s="9">
        <v>0</v>
      </c>
    </row>
    <row r="24" spans="1:19" s="4" customFormat="1" ht="15" customHeight="1" x14ac:dyDescent="0.35">
      <c r="A24" s="126" t="s">
        <v>18</v>
      </c>
      <c r="C24" s="9">
        <v>28.718486672398967</v>
      </c>
      <c r="D24" s="9">
        <v>30.853963886500395</v>
      </c>
      <c r="E24" s="9">
        <v>31.148512467755793</v>
      </c>
      <c r="F24" s="9">
        <v>29.499045571797073</v>
      </c>
      <c r="G24" s="9">
        <v>25.908718830610493</v>
      </c>
      <c r="H24" s="9">
        <v>24.314419604471208</v>
      </c>
      <c r="I24" s="9">
        <v>25.05288907996562</v>
      </c>
      <c r="J24" s="9">
        <v>23.40154772141015</v>
      </c>
      <c r="K24" s="9">
        <v>21.273981083404966</v>
      </c>
      <c r="L24" s="9">
        <v>19.190326741186595</v>
      </c>
      <c r="M24" s="9">
        <v>18.946586414445449</v>
      </c>
      <c r="N24" s="9">
        <v>18.419329320722248</v>
      </c>
      <c r="O24" s="9">
        <v>0</v>
      </c>
      <c r="P24" s="9">
        <v>0</v>
      </c>
      <c r="Q24" s="9">
        <v>0</v>
      </c>
      <c r="R24" s="9">
        <v>0</v>
      </c>
      <c r="S24" s="9">
        <v>0</v>
      </c>
    </row>
    <row r="25" spans="1:19" s="4" customFormat="1" ht="15" customHeight="1" x14ac:dyDescent="0.35">
      <c r="A25" s="4" t="s">
        <v>19</v>
      </c>
      <c r="C25" s="9">
        <v>13.442247062195472</v>
      </c>
      <c r="D25" s="9">
        <v>49.339216704882013</v>
      </c>
      <c r="E25" s="9">
        <v>90.023609248113118</v>
      </c>
      <c r="F25" s="9">
        <v>96.04451953759434</v>
      </c>
      <c r="G25" s="9">
        <v>434.47126206171782</v>
      </c>
      <c r="H25" s="9">
        <v>635.88787618228719</v>
      </c>
      <c r="I25" s="10">
        <v>867.42482086557754</v>
      </c>
      <c r="J25" s="9">
        <v>915.53453711665247</v>
      </c>
      <c r="K25" s="9">
        <v>807.34909716251082</v>
      </c>
      <c r="L25" s="9">
        <v>747.53059377089892</v>
      </c>
      <c r="M25" s="9">
        <v>705.37044998566921</v>
      </c>
      <c r="N25" s="9">
        <v>780.30221171300275</v>
      </c>
      <c r="O25" s="9">
        <v>0</v>
      </c>
      <c r="P25" s="9">
        <v>0</v>
      </c>
      <c r="Q25" s="9">
        <v>0</v>
      </c>
      <c r="R25" s="9">
        <v>0</v>
      </c>
      <c r="S25" s="9">
        <v>0</v>
      </c>
    </row>
    <row r="26" spans="1:19" s="22" customFormat="1" ht="15" customHeight="1" x14ac:dyDescent="0.35">
      <c r="A26" s="115"/>
      <c r="B26" s="113" t="s">
        <v>20</v>
      </c>
      <c r="C26" s="118" t="s">
        <v>21</v>
      </c>
      <c r="D26" s="118" t="s">
        <v>21</v>
      </c>
      <c r="E26" s="118" t="s">
        <v>21</v>
      </c>
      <c r="F26" s="118" t="s">
        <v>21</v>
      </c>
      <c r="G26" s="118" t="s">
        <v>21</v>
      </c>
      <c r="H26" s="118" t="s">
        <v>21</v>
      </c>
      <c r="I26" s="127" t="s">
        <v>21</v>
      </c>
      <c r="J26" s="21">
        <v>0</v>
      </c>
      <c r="K26" s="21">
        <v>0</v>
      </c>
      <c r="L26" s="21">
        <v>0</v>
      </c>
      <c r="M26" s="21">
        <v>0</v>
      </c>
      <c r="N26" s="21">
        <v>0</v>
      </c>
      <c r="O26" s="21">
        <v>0</v>
      </c>
      <c r="P26" s="21">
        <v>0</v>
      </c>
      <c r="Q26" s="21">
        <v>0</v>
      </c>
      <c r="R26" s="21">
        <v>0</v>
      </c>
      <c r="S26" s="21">
        <v>0</v>
      </c>
    </row>
    <row r="27" spans="1:19" s="22" customFormat="1" ht="15" customHeight="1" x14ac:dyDescent="0.35">
      <c r="B27" s="128" t="s">
        <v>22</v>
      </c>
      <c r="C27" s="118" t="s">
        <v>21</v>
      </c>
      <c r="D27" s="118" t="s">
        <v>21</v>
      </c>
      <c r="E27" s="118" t="s">
        <v>21</v>
      </c>
      <c r="F27" s="118" t="s">
        <v>21</v>
      </c>
      <c r="G27" s="118" t="s">
        <v>21</v>
      </c>
      <c r="H27" s="118" t="s">
        <v>21</v>
      </c>
      <c r="I27" s="127" t="s">
        <v>21</v>
      </c>
      <c r="J27" s="21">
        <v>915.53453711665247</v>
      </c>
      <c r="K27" s="21">
        <v>807.34909716251082</v>
      </c>
      <c r="L27" s="21">
        <v>747.53059377089892</v>
      </c>
      <c r="M27" s="21">
        <v>705.37044998566921</v>
      </c>
      <c r="N27" s="21">
        <v>780.30221171300275</v>
      </c>
      <c r="O27" s="21">
        <v>0</v>
      </c>
      <c r="P27" s="21">
        <v>0</v>
      </c>
      <c r="Q27" s="21">
        <v>0</v>
      </c>
      <c r="R27" s="21">
        <v>0</v>
      </c>
      <c r="S27" s="21">
        <v>0</v>
      </c>
    </row>
    <row r="28" spans="1:19" s="22" customFormat="1" ht="15" customHeight="1" x14ac:dyDescent="0.35">
      <c r="B28" s="128" t="s">
        <v>23</v>
      </c>
      <c r="C28" s="118" t="s">
        <v>21</v>
      </c>
      <c r="D28" s="118" t="s">
        <v>21</v>
      </c>
      <c r="E28" s="118" t="s">
        <v>21</v>
      </c>
      <c r="F28" s="118" t="s">
        <v>21</v>
      </c>
      <c r="G28" s="118" t="s">
        <v>21</v>
      </c>
      <c r="H28" s="118" t="s">
        <v>21</v>
      </c>
      <c r="I28" s="127" t="s">
        <v>21</v>
      </c>
      <c r="J28" s="21">
        <v>0</v>
      </c>
      <c r="K28" s="21">
        <v>0</v>
      </c>
      <c r="L28" s="21">
        <v>0</v>
      </c>
      <c r="M28" s="21">
        <v>0</v>
      </c>
      <c r="N28" s="21">
        <v>0</v>
      </c>
      <c r="O28" s="21">
        <v>0</v>
      </c>
      <c r="P28" s="21">
        <v>0</v>
      </c>
      <c r="Q28" s="21">
        <v>0</v>
      </c>
      <c r="R28" s="21">
        <v>0</v>
      </c>
      <c r="S28" s="21">
        <v>0</v>
      </c>
    </row>
    <row r="29" spans="1:19" s="22" customFormat="1" ht="15" customHeight="1" x14ac:dyDescent="0.35">
      <c r="B29" s="128" t="s">
        <v>24</v>
      </c>
      <c r="C29" s="118" t="s">
        <v>21</v>
      </c>
      <c r="D29" s="118" t="s">
        <v>21</v>
      </c>
      <c r="E29" s="118" t="s">
        <v>21</v>
      </c>
      <c r="F29" s="118" t="s">
        <v>21</v>
      </c>
      <c r="G29" s="118" t="s">
        <v>21</v>
      </c>
      <c r="H29" s="118" t="s">
        <v>21</v>
      </c>
      <c r="I29" s="127"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0</v>
      </c>
      <c r="K30" s="9">
        <v>0</v>
      </c>
      <c r="L30" s="9">
        <v>0</v>
      </c>
      <c r="M30" s="9">
        <v>0</v>
      </c>
      <c r="N30" s="9">
        <v>0</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173</v>
      </c>
      <c r="C32" s="12">
        <v>139.20028661507595</v>
      </c>
      <c r="D32" s="12">
        <v>165.36134912104708</v>
      </c>
      <c r="E32" s="12">
        <v>192.32780529282508</v>
      </c>
      <c r="F32" s="12">
        <v>206.61697009649373</v>
      </c>
      <c r="G32" s="12">
        <v>545.16099550969716</v>
      </c>
      <c r="H32" s="12">
        <v>741.09544711951844</v>
      </c>
      <c r="I32" s="24">
        <v>982.48349670392668</v>
      </c>
      <c r="J32" s="12">
        <v>1043.5925766695329</v>
      </c>
      <c r="K32" s="12">
        <v>935.68612209802245</v>
      </c>
      <c r="L32" s="12">
        <v>887.5457915353013</v>
      </c>
      <c r="M32" s="12">
        <v>849.44110346804234</v>
      </c>
      <c r="N32" s="12">
        <v>941.48976115410346</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174</v>
      </c>
      <c r="C35" s="12">
        <v>9637.6852355020528</v>
      </c>
      <c r="D35" s="12">
        <v>10182.12407769657</v>
      </c>
      <c r="E35" s="12">
        <v>11200.499159071369</v>
      </c>
      <c r="F35" s="12">
        <v>12518.9521559186</v>
      </c>
      <c r="G35" s="12">
        <v>13478.715244100506</v>
      </c>
      <c r="H35" s="12">
        <v>13888.206370975447</v>
      </c>
      <c r="I35" s="12">
        <v>14950.976732588135</v>
      </c>
      <c r="J35" s="12">
        <v>15243.18778064393</v>
      </c>
      <c r="K35" s="12">
        <v>14479.236480366866</v>
      </c>
      <c r="L35" s="12">
        <v>13468.44405464794</v>
      </c>
      <c r="M35" s="12">
        <v>13598.296837680327</v>
      </c>
      <c r="N35" s="12">
        <v>14614.827221744532</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24">
        <f t="shared" ref="C37:S37" si="2">IF(C35&gt;0,C32/C35,"")</f>
        <v>1.4443331901140329E-2</v>
      </c>
      <c r="D37" s="124">
        <f t="shared" si="2"/>
        <v>1.6240358873966465E-2</v>
      </c>
      <c r="E37" s="124">
        <f t="shared" si="2"/>
        <v>1.7171360183269809E-2</v>
      </c>
      <c r="F37" s="124">
        <f t="shared" si="2"/>
        <v>1.6504334190526576E-2</v>
      </c>
      <c r="G37" s="124">
        <f t="shared" si="2"/>
        <v>4.0446065195145993E-2</v>
      </c>
      <c r="H37" s="124">
        <f t="shared" si="2"/>
        <v>5.3361494445266305E-2</v>
      </c>
      <c r="I37" s="125">
        <f t="shared" si="2"/>
        <v>6.5713666356154568E-2</v>
      </c>
      <c r="J37" s="124">
        <f t="shared" si="2"/>
        <v>6.8462882678300752E-2</v>
      </c>
      <c r="K37" s="124">
        <f t="shared" si="2"/>
        <v>6.4622614829640143E-2</v>
      </c>
      <c r="L37" s="124">
        <f t="shared" si="2"/>
        <v>6.5898168187364645E-2</v>
      </c>
      <c r="M37" s="124">
        <f t="shared" si="2"/>
        <v>6.2466727532691856E-2</v>
      </c>
      <c r="N37" s="124">
        <f t="shared" si="2"/>
        <v>6.4420177321926661E-2</v>
      </c>
      <c r="O37" s="124" t="str">
        <f t="shared" si="2"/>
        <v/>
      </c>
      <c r="P37" s="124" t="str">
        <f t="shared" si="2"/>
        <v/>
      </c>
      <c r="Q37" s="124" t="str">
        <f t="shared" si="2"/>
        <v/>
      </c>
      <c r="R37" s="124" t="str">
        <f t="shared" si="2"/>
        <v/>
      </c>
      <c r="S37" s="124"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3890.1547721410147</v>
      </c>
      <c r="D40" s="9">
        <v>3806.7975542180184</v>
      </c>
      <c r="E40" s="9">
        <v>3885.3062004394765</v>
      </c>
      <c r="F40" s="9">
        <v>3841.5018629979936</v>
      </c>
      <c r="G40" s="9">
        <v>3904.724371835292</v>
      </c>
      <c r="H40" s="9">
        <v>3945.9969427725232</v>
      </c>
      <c r="I40" s="10">
        <v>4377.2809783127923</v>
      </c>
      <c r="J40" s="9">
        <v>4584.2170631508552</v>
      </c>
      <c r="K40" s="9">
        <v>4592.3378236361896</v>
      </c>
      <c r="L40" s="9">
        <v>4880.5053979172635</v>
      </c>
      <c r="M40" s="9">
        <v>4599.9331231489441</v>
      </c>
      <c r="N40" s="9">
        <v>4673.5931976688644</v>
      </c>
      <c r="O40" s="9">
        <v>0</v>
      </c>
      <c r="P40" s="9">
        <v>0</v>
      </c>
      <c r="Q40" s="9">
        <v>0</v>
      </c>
      <c r="R40" s="9">
        <v>0</v>
      </c>
      <c r="S40" s="9">
        <v>0</v>
      </c>
    </row>
    <row r="41" spans="1:19" s="4" customFormat="1" ht="15" customHeight="1" x14ac:dyDescent="0.35">
      <c r="A41" s="4" t="s">
        <v>33</v>
      </c>
      <c r="C41" s="9">
        <v>53.167096589280597</v>
      </c>
      <c r="D41" s="9">
        <v>60.810165281360469</v>
      </c>
      <c r="E41" s="9">
        <v>63.580777682239422</v>
      </c>
      <c r="F41" s="9">
        <v>89.519442055985479</v>
      </c>
      <c r="G41" s="9">
        <v>121.19040794879145</v>
      </c>
      <c r="H41" s="9">
        <v>235.62147702302474</v>
      </c>
      <c r="I41" s="10">
        <v>254.49030285659691</v>
      </c>
      <c r="J41" s="9">
        <v>321.17607719499381</v>
      </c>
      <c r="K41" s="9">
        <v>455.04920225470528</v>
      </c>
      <c r="L41" s="9">
        <v>381.86681952804048</v>
      </c>
      <c r="M41" s="9">
        <v>340.85697907709948</v>
      </c>
      <c r="N41" s="9">
        <v>307.22747683194802</v>
      </c>
      <c r="O41" s="9">
        <v>0</v>
      </c>
      <c r="P41" s="9">
        <v>0</v>
      </c>
      <c r="Q41" s="9">
        <v>0</v>
      </c>
      <c r="R41" s="9">
        <v>0</v>
      </c>
      <c r="S41" s="9">
        <v>0</v>
      </c>
    </row>
    <row r="42" spans="1:19" s="4" customFormat="1" ht="15" customHeight="1" x14ac:dyDescent="0.35">
      <c r="A42" s="4" t="s">
        <v>34</v>
      </c>
      <c r="C42" s="9">
        <v>0</v>
      </c>
      <c r="D42" s="9">
        <v>0</v>
      </c>
      <c r="E42" s="9">
        <v>0</v>
      </c>
      <c r="F42" s="9">
        <v>0</v>
      </c>
      <c r="G42" s="9">
        <v>1.4575760963026656</v>
      </c>
      <c r="H42" s="9">
        <v>7.8693499563881932</v>
      </c>
      <c r="I42" s="9">
        <v>9.8741038986870198</v>
      </c>
      <c r="J42" s="9">
        <v>11.721539197453579</v>
      </c>
      <c r="K42" s="9">
        <v>13.436147877442766</v>
      </c>
      <c r="L42" s="9">
        <v>15.586535628964983</v>
      </c>
      <c r="M42" s="9">
        <v>22.992666923204272</v>
      </c>
      <c r="N42" s="9">
        <v>25.721358706404306</v>
      </c>
      <c r="O42" s="9">
        <v>0</v>
      </c>
      <c r="P42" s="9">
        <v>0</v>
      </c>
      <c r="Q42" s="9">
        <v>0</v>
      </c>
      <c r="R42" s="9">
        <v>0</v>
      </c>
      <c r="S42" s="9">
        <v>0</v>
      </c>
    </row>
    <row r="43" spans="1:19" s="4" customFormat="1" ht="15" customHeight="1" x14ac:dyDescent="0.35">
      <c r="A43" s="11" t="s">
        <v>35</v>
      </c>
      <c r="C43" s="12">
        <v>3943.3218687302951</v>
      </c>
      <c r="D43" s="12">
        <v>3867.6077194993786</v>
      </c>
      <c r="E43" s="12">
        <v>3948.8869781217159</v>
      </c>
      <c r="F43" s="12">
        <v>3931.0213050539792</v>
      </c>
      <c r="G43" s="12">
        <v>4027.3723558803858</v>
      </c>
      <c r="H43" s="12">
        <v>4189.487769751936</v>
      </c>
      <c r="I43" s="12">
        <v>4641.6453850680764</v>
      </c>
      <c r="J43" s="12">
        <v>4917.1146795433024</v>
      </c>
      <c r="K43" s="12">
        <v>5060.8231737683373</v>
      </c>
      <c r="L43" s="12">
        <v>5277.9587530742692</v>
      </c>
      <c r="M43" s="12">
        <v>4963.7827691492485</v>
      </c>
      <c r="N43" s="12">
        <v>5006.5420332072163</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38602.153052450551</v>
      </c>
      <c r="D45" s="12">
        <v>38032.10408904175</v>
      </c>
      <c r="E45" s="12">
        <v>38807.372336868248</v>
      </c>
      <c r="F45" s="12">
        <v>37555.59417693704</v>
      </c>
      <c r="G45" s="12">
        <v>37095.047692653105</v>
      </c>
      <c r="H45" s="12">
        <v>36297.528063054699</v>
      </c>
      <c r="I45" s="12">
        <v>39558.309567737415</v>
      </c>
      <c r="J45" s="12">
        <v>37426.660155802019</v>
      </c>
      <c r="K45" s="12">
        <v>37829.419428664682</v>
      </c>
      <c r="L45" s="12">
        <v>37422.592459007195</v>
      </c>
      <c r="M45" s="12">
        <v>35439.009720520218</v>
      </c>
      <c r="N45" s="12">
        <v>35086.660309695224</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24">
        <f t="shared" ref="C47:S47" si="3">IF(C45&gt;0,C43/C45,"")</f>
        <v>0.10215289969376369</v>
      </c>
      <c r="D47" s="124">
        <f t="shared" si="3"/>
        <v>0.10169323554764247</v>
      </c>
      <c r="E47" s="124">
        <f t="shared" si="3"/>
        <v>0.10175610303741557</v>
      </c>
      <c r="F47" s="124">
        <f t="shared" si="3"/>
        <v>0.10467205728482461</v>
      </c>
      <c r="G47" s="124">
        <f t="shared" si="3"/>
        <v>0.1085690033141009</v>
      </c>
      <c r="H47" s="124">
        <f t="shared" si="3"/>
        <v>0.1154207460759894</v>
      </c>
      <c r="I47" s="124">
        <f t="shared" si="3"/>
        <v>0.11733679815412701</v>
      </c>
      <c r="J47" s="124">
        <f t="shared" si="3"/>
        <v>0.13138000182420853</v>
      </c>
      <c r="K47" s="124">
        <f t="shared" si="3"/>
        <v>0.13378009100328866</v>
      </c>
      <c r="L47" s="124">
        <f t="shared" si="3"/>
        <v>0.14103669484832615</v>
      </c>
      <c r="M47" s="124">
        <f t="shared" si="3"/>
        <v>0.14006550432121906</v>
      </c>
      <c r="N47" s="124">
        <f t="shared" si="3"/>
        <v>0.14269075452085125</v>
      </c>
      <c r="O47" s="124" t="str">
        <f t="shared" si="3"/>
        <v/>
      </c>
      <c r="P47" s="124" t="str">
        <f t="shared" si="3"/>
        <v/>
      </c>
      <c r="Q47" s="124" t="str">
        <f t="shared" si="3"/>
        <v/>
      </c>
      <c r="R47" s="124" t="str">
        <f t="shared" si="3"/>
        <v/>
      </c>
      <c r="S47" s="124"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116" t="s">
        <v>40</v>
      </c>
      <c r="C49" s="9"/>
      <c r="D49" s="9"/>
      <c r="E49" s="9"/>
      <c r="F49" s="9"/>
      <c r="G49" s="9"/>
      <c r="H49" s="9"/>
      <c r="I49" s="9"/>
      <c r="J49" s="9"/>
      <c r="K49" s="9"/>
      <c r="L49" s="9"/>
      <c r="M49" s="9"/>
      <c r="N49" s="9"/>
      <c r="O49" s="9"/>
      <c r="P49" s="9"/>
      <c r="Q49" s="9"/>
      <c r="R49" s="9"/>
      <c r="S49" s="9"/>
    </row>
    <row r="50" spans="1:19" s="4" customFormat="1" ht="15" customHeight="1" x14ac:dyDescent="0.35">
      <c r="A50" s="117" t="s">
        <v>41</v>
      </c>
      <c r="B50" s="117"/>
      <c r="C50" s="9">
        <v>219.00061396864768</v>
      </c>
      <c r="D50" s="9">
        <v>282.46384985686416</v>
      </c>
      <c r="E50" s="9">
        <v>343.77290204854643</v>
      </c>
      <c r="F50" s="9">
        <v>408.09484568205073</v>
      </c>
      <c r="G50" s="9">
        <v>532.31427920233034</v>
      </c>
      <c r="H50" s="9">
        <v>702.08168961154229</v>
      </c>
      <c r="I50" s="9">
        <v>841.50200867597596</v>
      </c>
      <c r="J50" s="9">
        <v>1053.8192069453075</v>
      </c>
      <c r="K50" s="9">
        <v>1404.7236936626412</v>
      </c>
      <c r="L50" s="9">
        <v>1412.8773286288672</v>
      </c>
      <c r="M50" s="9">
        <v>1652.9016449946132</v>
      </c>
      <c r="N50" s="9">
        <v>1826.5379169810205</v>
      </c>
      <c r="O50" s="9">
        <v>0</v>
      </c>
      <c r="P50" s="9">
        <v>0</v>
      </c>
      <c r="Q50" s="9">
        <v>0</v>
      </c>
      <c r="R50" s="9">
        <v>0</v>
      </c>
      <c r="S50" s="9">
        <v>0</v>
      </c>
    </row>
    <row r="51" spans="1:19" s="4" customFormat="1" ht="15" customHeight="1" x14ac:dyDescent="0.35">
      <c r="A51" s="117" t="s">
        <v>42</v>
      </c>
      <c r="B51" s="117"/>
      <c r="C51" s="9">
        <v>3943.3218687302951</v>
      </c>
      <c r="D51" s="9">
        <v>3867.6077194993786</v>
      </c>
      <c r="E51" s="9">
        <v>3948.8869781217159</v>
      </c>
      <c r="F51" s="9">
        <v>3931.0213050539792</v>
      </c>
      <c r="G51" s="9">
        <v>4027.3723558803858</v>
      </c>
      <c r="H51" s="9">
        <v>4189.487769751936</v>
      </c>
      <c r="I51" s="9">
        <v>4641.6453850680764</v>
      </c>
      <c r="J51" s="9">
        <v>4917.1146795433024</v>
      </c>
      <c r="K51" s="9">
        <v>5060.8231737683373</v>
      </c>
      <c r="L51" s="9">
        <v>5277.9587530742692</v>
      </c>
      <c r="M51" s="9">
        <v>4963.7827691492485</v>
      </c>
      <c r="N51" s="9">
        <v>5006.5420332072163</v>
      </c>
      <c r="O51" s="9">
        <v>0</v>
      </c>
      <c r="P51" s="9">
        <v>0</v>
      </c>
      <c r="Q51" s="9">
        <v>0</v>
      </c>
      <c r="R51" s="9">
        <v>0</v>
      </c>
      <c r="S51" s="9">
        <v>0</v>
      </c>
    </row>
    <row r="52" spans="1:19" s="4" customFormat="1" ht="15" customHeight="1" x14ac:dyDescent="0.35">
      <c r="A52" s="117" t="s">
        <v>43</v>
      </c>
      <c r="B52" s="117"/>
      <c r="C52" s="9">
        <v>66.375454284895383</v>
      </c>
      <c r="D52" s="9">
        <v>98.592905440909519</v>
      </c>
      <c r="E52" s="9">
        <v>133.81975714149232</v>
      </c>
      <c r="F52" s="9">
        <v>143.08384025986433</v>
      </c>
      <c r="G52" s="9">
        <v>481.27765931021304</v>
      </c>
      <c r="H52" s="9">
        <v>680.43628546861567</v>
      </c>
      <c r="I52" s="9">
        <v>916.18889653195754</v>
      </c>
      <c r="J52" s="9">
        <v>969.72456291200933</v>
      </c>
      <c r="K52" s="9">
        <v>861.47119518486681</v>
      </c>
      <c r="L52" s="9">
        <v>806.39012945447587</v>
      </c>
      <c r="M52" s="9">
        <v>766.1051275437087</v>
      </c>
      <c r="N52" s="9">
        <v>848.05244387121434</v>
      </c>
      <c r="O52" s="9">
        <v>0</v>
      </c>
      <c r="P52" s="9">
        <v>0</v>
      </c>
      <c r="Q52" s="9">
        <v>0</v>
      </c>
      <c r="R52" s="9">
        <v>0</v>
      </c>
      <c r="S52" s="9">
        <v>0</v>
      </c>
    </row>
    <row r="53" spans="1:19" s="4" customFormat="1" ht="15" customHeight="1" x14ac:dyDescent="0.35">
      <c r="A53" s="4" t="s">
        <v>44</v>
      </c>
      <c r="B53" s="117"/>
      <c r="C53" s="9">
        <f>C50+C51+C52</f>
        <v>4228.6979369838382</v>
      </c>
      <c r="D53" s="9">
        <f t="shared" ref="D53:S53" si="4">D50+D51+D52</f>
        <v>4248.6644747971523</v>
      </c>
      <c r="E53" s="9">
        <f t="shared" si="4"/>
        <v>4426.4796373117542</v>
      </c>
      <c r="F53" s="9">
        <f t="shared" si="4"/>
        <v>4482.199990995895</v>
      </c>
      <c r="G53" s="9">
        <f t="shared" si="4"/>
        <v>5040.9642943929284</v>
      </c>
      <c r="H53" s="9">
        <f t="shared" si="4"/>
        <v>5572.005744832094</v>
      </c>
      <c r="I53" s="9">
        <f t="shared" si="4"/>
        <v>6399.33629027601</v>
      </c>
      <c r="J53" s="9">
        <f t="shared" si="4"/>
        <v>6940.6584494006202</v>
      </c>
      <c r="K53" s="9">
        <f t="shared" si="4"/>
        <v>7327.0180626158453</v>
      </c>
      <c r="L53" s="9">
        <f t="shared" si="4"/>
        <v>7497.2262111576119</v>
      </c>
      <c r="M53" s="9">
        <f t="shared" si="4"/>
        <v>7382.7895416875699</v>
      </c>
      <c r="N53" s="9">
        <f t="shared" si="4"/>
        <v>7681.1323940594511</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119" t="s">
        <v>46</v>
      </c>
      <c r="B56" s="117"/>
      <c r="C56" s="9"/>
      <c r="D56" s="9"/>
      <c r="E56" s="9"/>
      <c r="F56" s="9"/>
      <c r="G56" s="9"/>
      <c r="H56" s="9"/>
      <c r="I56" s="9"/>
      <c r="J56" s="9"/>
      <c r="K56" s="9"/>
      <c r="L56" s="9"/>
      <c r="M56" s="9"/>
      <c r="N56" s="9"/>
      <c r="O56" s="9"/>
      <c r="P56" s="9"/>
      <c r="Q56" s="9"/>
      <c r="R56" s="9"/>
      <c r="S56" s="9"/>
    </row>
    <row r="57" spans="1:19" ht="15" customHeight="1" x14ac:dyDescent="0.35">
      <c r="A57" s="117" t="s">
        <v>47</v>
      </c>
      <c r="B57" s="117"/>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117" t="s">
        <v>48</v>
      </c>
      <c r="B58" s="117"/>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117"/>
      <c r="B59" s="117"/>
      <c r="C59" s="9"/>
      <c r="D59" s="9"/>
      <c r="E59" s="9"/>
      <c r="F59" s="9"/>
      <c r="G59" s="9"/>
      <c r="H59" s="9"/>
      <c r="I59" s="9"/>
      <c r="J59" s="9"/>
      <c r="K59" s="9"/>
      <c r="L59" s="9"/>
      <c r="M59" s="9"/>
      <c r="N59" s="9"/>
      <c r="O59" s="9"/>
      <c r="P59" s="9"/>
      <c r="Q59" s="9"/>
      <c r="R59" s="9"/>
      <c r="S59" s="9"/>
    </row>
    <row r="60" spans="1:19" s="4" customFormat="1" ht="15" customHeight="1" x14ac:dyDescent="0.35">
      <c r="A60" s="11" t="s">
        <v>49</v>
      </c>
      <c r="B60" s="117"/>
      <c r="C60" s="12">
        <f t="shared" ref="C60:S60" si="5">C53+C57-C58</f>
        <v>4228.6979369838382</v>
      </c>
      <c r="D60" s="12">
        <f t="shared" si="5"/>
        <v>4248.6644747971523</v>
      </c>
      <c r="E60" s="12">
        <f t="shared" si="5"/>
        <v>4426.4796373117542</v>
      </c>
      <c r="F60" s="12">
        <f t="shared" si="5"/>
        <v>4482.199990995895</v>
      </c>
      <c r="G60" s="12">
        <f t="shared" si="5"/>
        <v>5040.9642943929284</v>
      </c>
      <c r="H60" s="12">
        <f t="shared" si="5"/>
        <v>5572.005744832094</v>
      </c>
      <c r="I60" s="12">
        <f t="shared" si="5"/>
        <v>6399.33629027601</v>
      </c>
      <c r="J60" s="12">
        <f t="shared" si="5"/>
        <v>6940.6584494006202</v>
      </c>
      <c r="K60" s="12">
        <f t="shared" si="5"/>
        <v>7327.0180626158453</v>
      </c>
      <c r="L60" s="12">
        <f t="shared" si="5"/>
        <v>7497.2262111576119</v>
      </c>
      <c r="M60" s="12">
        <f t="shared" si="5"/>
        <v>7382.7895416875699</v>
      </c>
      <c r="N60" s="12">
        <f t="shared" si="5"/>
        <v>7681.1323940594511</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119"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61079.918887933498</v>
      </c>
      <c r="D63" s="9">
        <v>61488.823643952426</v>
      </c>
      <c r="E63" s="9">
        <v>64174.899051113018</v>
      </c>
      <c r="F63" s="9">
        <v>64594.306127448173</v>
      </c>
      <c r="G63" s="9">
        <v>65293.669957963131</v>
      </c>
      <c r="H63" s="9">
        <v>64327.008326167954</v>
      </c>
      <c r="I63" s="9">
        <v>69146.530486290241</v>
      </c>
      <c r="J63" s="9">
        <v>67406.779640775771</v>
      </c>
      <c r="K63" s="9">
        <v>67207.742906276864</v>
      </c>
      <c r="L63" s="9">
        <v>65932.923351963313</v>
      </c>
      <c r="M63" s="9">
        <v>64234.925289003542</v>
      </c>
      <c r="N63" s="9">
        <v>65156.644334575329</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119"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61079.918887933498</v>
      </c>
      <c r="D66" s="9">
        <v>61488.823643952426</v>
      </c>
      <c r="E66" s="9">
        <v>64174.899051113018</v>
      </c>
      <c r="F66" s="9">
        <v>64594.306127448173</v>
      </c>
      <c r="G66" s="9">
        <v>65295.127534059437</v>
      </c>
      <c r="H66" s="9">
        <v>64334.877676124343</v>
      </c>
      <c r="I66" s="9">
        <v>69156.404590188933</v>
      </c>
      <c r="J66" s="9">
        <v>67418.501179973231</v>
      </c>
      <c r="K66" s="9">
        <v>67221.179054154301</v>
      </c>
      <c r="L66" s="9">
        <v>65948.50988759227</v>
      </c>
      <c r="M66" s="9">
        <v>64257.917955926743</v>
      </c>
      <c r="N66" s="9">
        <v>65182.365693281732</v>
      </c>
      <c r="O66" s="9">
        <v>0</v>
      </c>
      <c r="P66" s="9">
        <v>0</v>
      </c>
      <c r="Q66" s="9">
        <v>0</v>
      </c>
      <c r="R66" s="9">
        <v>0</v>
      </c>
      <c r="S66" s="9">
        <v>0</v>
      </c>
    </row>
    <row r="67" spans="1:27" s="4" customFormat="1" ht="15" customHeight="1" x14ac:dyDescent="0.35">
      <c r="A67" s="11" t="s">
        <v>54</v>
      </c>
      <c r="C67" s="9">
        <v>61079.918887933498</v>
      </c>
      <c r="D67" s="9">
        <v>61488.823643952426</v>
      </c>
      <c r="E67" s="9">
        <v>64174.899051113018</v>
      </c>
      <c r="F67" s="9">
        <v>64594.306127448173</v>
      </c>
      <c r="G67" s="9">
        <v>65295.127534059437</v>
      </c>
      <c r="H67" s="9">
        <v>64334.877676124343</v>
      </c>
      <c r="I67" s="9">
        <v>69156.404590188933</v>
      </c>
      <c r="J67" s="9">
        <v>67418.501179973231</v>
      </c>
      <c r="K67" s="9">
        <v>67221.179054154301</v>
      </c>
      <c r="L67" s="9">
        <v>65948.50988759227</v>
      </c>
      <c r="M67" s="9">
        <v>64257.917955926743</v>
      </c>
      <c r="N67" s="9">
        <v>65182.365693281732</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24">
        <f t="shared" ref="C69:S69" si="6">IF(C67&gt;0,(C53+C57-C58)/C67,"")</f>
        <v>6.9232212713681726E-2</v>
      </c>
      <c r="D69" s="124">
        <f t="shared" si="6"/>
        <v>6.9096532068962727E-2</v>
      </c>
      <c r="E69" s="124">
        <f t="shared" si="6"/>
        <v>6.8975248933172778E-2</v>
      </c>
      <c r="F69" s="124">
        <f t="shared" si="6"/>
        <v>6.9390016856164749E-2</v>
      </c>
      <c r="G69" s="124">
        <f t="shared" si="6"/>
        <v>7.7202763586968204E-2</v>
      </c>
      <c r="H69" s="124">
        <f t="shared" si="6"/>
        <v>8.6609409174332672E-2</v>
      </c>
      <c r="I69" s="124">
        <f t="shared" si="6"/>
        <v>9.2534253742622558E-2</v>
      </c>
      <c r="J69" s="124">
        <f t="shared" si="6"/>
        <v>0.10294886904816497</v>
      </c>
      <c r="K69" s="124">
        <f t="shared" si="6"/>
        <v>0.10899865437815512</v>
      </c>
      <c r="L69" s="124">
        <f t="shared" si="6"/>
        <v>0.1136830267118463</v>
      </c>
      <c r="M69" s="124">
        <f t="shared" si="6"/>
        <v>0.11489307118153566</v>
      </c>
      <c r="N69" s="124">
        <f t="shared" si="6"/>
        <v>0.11784065080122025</v>
      </c>
      <c r="O69" s="124" t="str">
        <f t="shared" si="6"/>
        <v/>
      </c>
      <c r="P69" s="124" t="str">
        <f t="shared" si="6"/>
        <v/>
      </c>
      <c r="Q69" s="124" t="str">
        <f t="shared" si="6"/>
        <v/>
      </c>
      <c r="R69" s="124" t="str">
        <f t="shared" si="6"/>
        <v/>
      </c>
      <c r="S69" s="124"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165" t="s">
        <v>106</v>
      </c>
      <c r="E72" s="33"/>
      <c r="F72" s="3"/>
      <c r="G72" s="3"/>
      <c r="H72" s="3"/>
      <c r="I72" s="34"/>
      <c r="J72" s="192" t="s">
        <v>59</v>
      </c>
      <c r="K72" s="192"/>
      <c r="L72" s="192" t="s">
        <v>60</v>
      </c>
      <c r="M72" s="192"/>
      <c r="N72" s="192" t="s">
        <v>61</v>
      </c>
      <c r="O72" s="192"/>
      <c r="P72" s="192" t="s">
        <v>62</v>
      </c>
      <c r="Q72" s="192"/>
      <c r="R72" s="35"/>
      <c r="S72" s="165" t="s">
        <v>63</v>
      </c>
    </row>
    <row r="73" spans="1:27" s="4" customFormat="1" ht="22.5" customHeight="1" x14ac:dyDescent="0.35">
      <c r="D73" s="164">
        <v>7.1999999999999995E-2</v>
      </c>
      <c r="J73" s="191">
        <v>8.7599999999999997E-2</v>
      </c>
      <c r="K73" s="191"/>
      <c r="L73" s="191">
        <v>9.5399999999999999E-2</v>
      </c>
      <c r="M73" s="191"/>
      <c r="N73" s="191">
        <v>0.1071</v>
      </c>
      <c r="O73" s="191"/>
      <c r="P73" s="191">
        <v>0.1227</v>
      </c>
      <c r="Q73" s="191"/>
      <c r="R73" s="122"/>
      <c r="S73" s="164">
        <v>0.15</v>
      </c>
    </row>
    <row r="74" spans="1:27" s="120"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120" customFormat="1" ht="15" customHeight="1" x14ac:dyDescent="0.35"/>
    <row r="79" spans="1:27" s="120" customFormat="1" ht="15" customHeight="1" x14ac:dyDescent="0.35"/>
    <row r="80" spans="1:27" s="120" customFormat="1" ht="15" customHeight="1" x14ac:dyDescent="0.35"/>
    <row r="81" spans="1:20" s="120" customFormat="1" ht="15" customHeight="1" x14ac:dyDescent="0.35"/>
    <row r="82" spans="1:20" s="120" customFormat="1" ht="15" customHeight="1" x14ac:dyDescent="0.35"/>
    <row r="83" spans="1:20" s="120" customFormat="1" ht="15" customHeight="1" x14ac:dyDescent="0.35"/>
    <row r="84" spans="1:20" s="120" customFormat="1" ht="15" customHeight="1" x14ac:dyDescent="0.35">
      <c r="T84" s="121"/>
    </row>
    <row r="85" spans="1:20" s="120" customFormat="1" ht="15" customHeight="1" x14ac:dyDescent="0.35"/>
    <row r="86" spans="1:20" s="120" customFormat="1" ht="15" customHeight="1" x14ac:dyDescent="0.35"/>
    <row r="87" spans="1:20" s="120" customFormat="1" ht="15" customHeight="1" x14ac:dyDescent="0.35"/>
    <row r="88" spans="1:20" s="120" customFormat="1" ht="15" customHeight="1" x14ac:dyDescent="0.35"/>
    <row r="89" spans="1:20" s="120"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120" customFormat="1" ht="15" customHeight="1" x14ac:dyDescent="0.35">
      <c r="A95" s="114"/>
    </row>
    <row r="103" s="120" customFormat="1" ht="11.5" x14ac:dyDescent="0.35"/>
    <row r="104" s="120" customFormat="1" ht="11.5" x14ac:dyDescent="0.35"/>
    <row r="105" s="120" customFormat="1" ht="11.5" x14ac:dyDescent="0.35"/>
    <row r="106" s="120"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H1:K2"/>
    <mergeCell ref="J73:K73"/>
    <mergeCell ref="L73:M73"/>
    <mergeCell ref="N73:O73"/>
    <mergeCell ref="P73:Q73"/>
    <mergeCell ref="J71:Q71"/>
    <mergeCell ref="J72:K72"/>
    <mergeCell ref="L72:M72"/>
    <mergeCell ref="N72:O72"/>
    <mergeCell ref="P72:Q72"/>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101</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994.66940515955832</v>
      </c>
      <c r="D7" s="9">
        <v>960.613727008762</v>
      </c>
      <c r="E7" s="9">
        <v>954.48677234972479</v>
      </c>
      <c r="F7" s="9">
        <v>978.88796987257706</v>
      </c>
      <c r="G7" s="9">
        <v>960.04938723123735</v>
      </c>
      <c r="H7" s="9">
        <v>943.62039449179497</v>
      </c>
      <c r="I7" s="9">
        <v>986.66438780659576</v>
      </c>
      <c r="J7" s="9">
        <v>1047.6233670754013</v>
      </c>
      <c r="K7" s="9">
        <v>996.07790960955379</v>
      </c>
      <c r="L7" s="9">
        <v>974.29169515315755</v>
      </c>
      <c r="M7" s="9">
        <v>1019.7724005750854</v>
      </c>
      <c r="N7" s="9">
        <v>1038.2101879362021</v>
      </c>
      <c r="O7" s="9">
        <v>0</v>
      </c>
      <c r="P7" s="9">
        <v>0</v>
      </c>
      <c r="Q7" s="9">
        <v>0</v>
      </c>
      <c r="R7" s="9">
        <v>0</v>
      </c>
      <c r="S7" s="9">
        <v>0</v>
      </c>
    </row>
    <row r="8" spans="1:27" s="4" customFormat="1" ht="15" customHeight="1" x14ac:dyDescent="0.35">
      <c r="A8" s="4" t="s">
        <v>3</v>
      </c>
      <c r="C8" s="9">
        <v>76.264021188853363</v>
      </c>
      <c r="D8" s="9">
        <v>150.58611064515551</v>
      </c>
      <c r="E8" s="9">
        <v>252.51298285448982</v>
      </c>
      <c r="F8" s="9">
        <v>352.15870993058491</v>
      </c>
      <c r="G8" s="9">
        <v>471.40111423716297</v>
      </c>
      <c r="H8" s="9">
        <v>602.14595922387548</v>
      </c>
      <c r="I8" s="9">
        <v>722.36053836839983</v>
      </c>
      <c r="J8" s="9">
        <v>816.13672109571814</v>
      </c>
      <c r="K8" s="9">
        <v>890.90104441919311</v>
      </c>
      <c r="L8" s="9">
        <v>957.45726191341021</v>
      </c>
      <c r="M8" s="9">
        <v>1013.8450356989132</v>
      </c>
      <c r="N8" s="9">
        <v>1032.0078852551724</v>
      </c>
      <c r="O8" s="9">
        <v>0</v>
      </c>
      <c r="P8" s="9">
        <v>0</v>
      </c>
      <c r="Q8" s="9">
        <v>0</v>
      </c>
      <c r="R8" s="9">
        <v>0</v>
      </c>
      <c r="S8" s="9">
        <v>0</v>
      </c>
    </row>
    <row r="9" spans="1:27" s="4" customFormat="1" ht="15" customHeight="1" x14ac:dyDescent="0.35">
      <c r="A9" s="4" t="s">
        <v>4</v>
      </c>
      <c r="C9" s="9">
        <v>0.25795356835769562</v>
      </c>
      <c r="D9" s="9">
        <v>0.25795356835769562</v>
      </c>
      <c r="E9" s="9">
        <v>0.41272570937231301</v>
      </c>
      <c r="F9" s="9">
        <v>2.0636285468615649</v>
      </c>
      <c r="G9" s="9">
        <v>3.4852966466036115</v>
      </c>
      <c r="H9" s="9">
        <v>13.757523645743765</v>
      </c>
      <c r="I9" s="9">
        <v>18.171109200343938</v>
      </c>
      <c r="J9" s="9">
        <v>24.069561478933789</v>
      </c>
      <c r="K9" s="9">
        <v>33.76139294926913</v>
      </c>
      <c r="L9" s="9">
        <v>41.198624247635422</v>
      </c>
      <c r="M9" s="9">
        <v>53.939466895958731</v>
      </c>
      <c r="N9" s="9">
        <v>68.457007738607047</v>
      </c>
      <c r="O9" s="9">
        <v>0</v>
      </c>
      <c r="P9" s="9">
        <v>0</v>
      </c>
      <c r="Q9" s="9">
        <v>0</v>
      </c>
      <c r="R9" s="9">
        <v>0</v>
      </c>
      <c r="S9" s="9">
        <v>0</v>
      </c>
    </row>
    <row r="10" spans="1:27" s="4" customFormat="1" ht="15" customHeight="1" x14ac:dyDescent="0.35">
      <c r="A10" s="4" t="s">
        <v>5</v>
      </c>
      <c r="C10" s="9">
        <v>108.69432502149613</v>
      </c>
      <c r="D10" s="9">
        <v>116.07016337059329</v>
      </c>
      <c r="E10" s="9">
        <v>118.62098022355976</v>
      </c>
      <c r="F10" s="9">
        <v>131.57919174548582</v>
      </c>
      <c r="G10" s="9">
        <v>129.01521926053309</v>
      </c>
      <c r="H10" s="9">
        <v>147.29389509888219</v>
      </c>
      <c r="I10" s="9">
        <v>191.36388650042991</v>
      </c>
      <c r="J10" s="9">
        <v>212.12063628546861</v>
      </c>
      <c r="K10" s="9">
        <v>214.63112639724847</v>
      </c>
      <c r="L10" s="9">
        <v>216.32433361994839</v>
      </c>
      <c r="M10" s="9">
        <v>217.56913155631986</v>
      </c>
      <c r="N10" s="9">
        <v>216.51092003439379</v>
      </c>
      <c r="O10" s="9">
        <v>0</v>
      </c>
      <c r="P10" s="9">
        <v>0</v>
      </c>
      <c r="Q10" s="9">
        <v>0</v>
      </c>
      <c r="R10" s="9">
        <v>0</v>
      </c>
      <c r="S10" s="9">
        <v>0</v>
      </c>
    </row>
    <row r="11" spans="1:27" s="4" customFormat="1" ht="15" customHeight="1" x14ac:dyDescent="0.35">
      <c r="A11" s="4" t="s">
        <v>6</v>
      </c>
      <c r="C11" s="9">
        <v>31.13000859845225</v>
      </c>
      <c r="D11" s="9">
        <v>34.540670679277675</v>
      </c>
      <c r="E11" s="9">
        <v>35.309974204643197</v>
      </c>
      <c r="F11" s="9">
        <v>45.97343078245914</v>
      </c>
      <c r="G11" s="9">
        <v>46.746087704213082</v>
      </c>
      <c r="H11" s="9">
        <v>47.867583834909716</v>
      </c>
      <c r="I11" s="10">
        <v>50.320034393809252</v>
      </c>
      <c r="J11" s="9">
        <v>57.351676698194282</v>
      </c>
      <c r="K11" s="9">
        <v>51.673430782459157</v>
      </c>
      <c r="L11" s="9">
        <v>62.925537403267498</v>
      </c>
      <c r="M11" s="9">
        <v>62.163456577815978</v>
      </c>
      <c r="N11" s="9">
        <v>67.884350816852887</v>
      </c>
      <c r="O11" s="9">
        <v>0</v>
      </c>
      <c r="P11" s="9">
        <v>0</v>
      </c>
      <c r="Q11" s="9">
        <v>0</v>
      </c>
      <c r="R11" s="9">
        <v>0</v>
      </c>
      <c r="S11" s="9">
        <v>0</v>
      </c>
    </row>
    <row r="12" spans="1:27" s="4" customFormat="1" ht="15" customHeight="1" x14ac:dyDescent="0.35">
      <c r="A12" s="11" t="s">
        <v>7</v>
      </c>
      <c r="B12" s="11"/>
      <c r="C12" s="12">
        <f>SUM(C7:C11)</f>
        <v>1211.0157135367176</v>
      </c>
      <c r="D12" s="12">
        <f t="shared" ref="D12:S12" si="0">SUM(D7:D11)</f>
        <v>1262.0686252721459</v>
      </c>
      <c r="E12" s="12">
        <f t="shared" si="0"/>
        <v>1361.3434353417899</v>
      </c>
      <c r="F12" s="12">
        <f t="shared" si="0"/>
        <v>1510.6629308779686</v>
      </c>
      <c r="G12" s="12">
        <f t="shared" si="0"/>
        <v>1610.6971050797499</v>
      </c>
      <c r="H12" s="12">
        <f t="shared" si="0"/>
        <v>1754.685356295206</v>
      </c>
      <c r="I12" s="12">
        <f t="shared" si="0"/>
        <v>1968.8799562695785</v>
      </c>
      <c r="J12" s="12">
        <f t="shared" si="0"/>
        <v>2157.3019626337164</v>
      </c>
      <c r="K12" s="12">
        <f t="shared" si="0"/>
        <v>2187.0449041577235</v>
      </c>
      <c r="L12" s="12">
        <f t="shared" si="0"/>
        <v>2252.1974523374188</v>
      </c>
      <c r="M12" s="12">
        <f t="shared" si="0"/>
        <v>2367.2894913040927</v>
      </c>
      <c r="N12" s="12">
        <f t="shared" si="0"/>
        <v>2423.0703517812281</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4411.6938950988824</v>
      </c>
      <c r="D15" s="12">
        <v>4558.2115219260531</v>
      </c>
      <c r="E15" s="12">
        <v>4644.625967325881</v>
      </c>
      <c r="F15" s="12">
        <v>4676.182287188306</v>
      </c>
      <c r="G15" s="12">
        <v>4721.066208082545</v>
      </c>
      <c r="H15" s="12">
        <v>4665.3482373172828</v>
      </c>
      <c r="I15" s="12">
        <v>4842.13241616509</v>
      </c>
      <c r="J15" s="12">
        <v>4703.4393809114363</v>
      </c>
      <c r="K15" s="12">
        <v>4597.6784178847811</v>
      </c>
      <c r="L15" s="12">
        <v>4583.8349097162509</v>
      </c>
      <c r="M15" s="12">
        <v>4545.3138435081682</v>
      </c>
      <c r="N15" s="12">
        <v>4604.2132416165086</v>
      </c>
      <c r="O15" s="12">
        <v>0</v>
      </c>
      <c r="P15" s="12">
        <v>0</v>
      </c>
      <c r="Q15" s="12">
        <v>0</v>
      </c>
      <c r="R15" s="12">
        <v>0</v>
      </c>
      <c r="S15" s="12">
        <v>0</v>
      </c>
    </row>
    <row r="16" spans="1:27" s="7" customFormat="1" ht="27" customHeight="1" thickBot="1" x14ac:dyDescent="0.4">
      <c r="A16" s="13" t="s">
        <v>11</v>
      </c>
      <c r="B16" s="14"/>
      <c r="C16" s="15">
        <f t="shared" ref="C16:S16" si="1">IF(C15&gt;0,C12/C15,"")</f>
        <v>0.27450130093615077</v>
      </c>
      <c r="D16" s="15">
        <f t="shared" si="1"/>
        <v>0.27687802972751563</v>
      </c>
      <c r="E16" s="15">
        <f t="shared" si="1"/>
        <v>0.29310076740702035</v>
      </c>
      <c r="F16" s="15">
        <f t="shared" si="1"/>
        <v>0.32305475665840644</v>
      </c>
      <c r="G16" s="15">
        <f t="shared" si="1"/>
        <v>0.34117231872796216</v>
      </c>
      <c r="H16" s="15">
        <f t="shared" si="1"/>
        <v>0.37611026380834617</v>
      </c>
      <c r="I16" s="15">
        <f t="shared" si="1"/>
        <v>0.40661423254279927</v>
      </c>
      <c r="J16" s="15">
        <f t="shared" si="1"/>
        <v>0.45866477441783732</v>
      </c>
      <c r="K16" s="15">
        <f t="shared" si="1"/>
        <v>0.47568461849141258</v>
      </c>
      <c r="L16" s="15">
        <f t="shared" si="1"/>
        <v>0.4913347659104142</v>
      </c>
      <c r="M16" s="15">
        <f t="shared" si="1"/>
        <v>0.52081980976630848</v>
      </c>
      <c r="N16" s="15">
        <f t="shared" si="1"/>
        <v>0.5262723997836608</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v>
      </c>
      <c r="I19" s="9">
        <v>8.1688915358781822E-5</v>
      </c>
      <c r="J19" s="9">
        <v>5.2196278418503727E-4</v>
      </c>
      <c r="K19" s="9">
        <v>6.9048550840563249E-4</v>
      </c>
      <c r="L19" s="9">
        <v>2.8315001373368873E-3</v>
      </c>
      <c r="M19" s="9">
        <v>1.2270454475272898E-2</v>
      </c>
      <c r="N19" s="9">
        <v>4.2247185374928144E-2</v>
      </c>
      <c r="O19" s="9">
        <v>0</v>
      </c>
      <c r="P19" s="9">
        <v>0</v>
      </c>
      <c r="Q19" s="9">
        <v>0</v>
      </c>
      <c r="R19" s="9">
        <v>0</v>
      </c>
      <c r="S19" s="9">
        <v>0</v>
      </c>
    </row>
    <row r="20" spans="1:19" s="4" customFormat="1" ht="15" customHeight="1" x14ac:dyDescent="0.35">
      <c r="A20" s="4" t="s">
        <v>14</v>
      </c>
      <c r="C20" s="9">
        <v>0</v>
      </c>
      <c r="D20" s="9">
        <v>0</v>
      </c>
      <c r="E20" s="9">
        <v>0</v>
      </c>
      <c r="F20" s="9">
        <v>0</v>
      </c>
      <c r="G20" s="9">
        <v>0</v>
      </c>
      <c r="H20" s="9">
        <v>0</v>
      </c>
      <c r="I20" s="9">
        <v>1.5774702617174264E-4</v>
      </c>
      <c r="J20" s="9">
        <v>8.6582913326982089E-4</v>
      </c>
      <c r="K20" s="9">
        <v>1.0076486274499135E-3</v>
      </c>
      <c r="L20" s="9">
        <v>3.341854118896947E-3</v>
      </c>
      <c r="M20" s="9">
        <v>1.3524902360496666E-2</v>
      </c>
      <c r="N20" s="9">
        <v>4.3737337410970391E-2</v>
      </c>
      <c r="O20" s="9">
        <v>0</v>
      </c>
      <c r="P20" s="9">
        <v>0</v>
      </c>
      <c r="Q20" s="9">
        <v>0</v>
      </c>
      <c r="R20" s="9">
        <v>0</v>
      </c>
      <c r="S20" s="9">
        <v>0</v>
      </c>
    </row>
    <row r="21" spans="1:19" s="4" customFormat="1" ht="15" customHeight="1" x14ac:dyDescent="0.35">
      <c r="A21" s="4" t="s">
        <v>15</v>
      </c>
      <c r="C21" s="9">
        <v>10.951728601407908</v>
      </c>
      <c r="D21" s="9">
        <v>11.140551508328736</v>
      </c>
      <c r="E21" s="9">
        <v>11.99025458947245</v>
      </c>
      <c r="F21" s="9">
        <v>11.85599817749809</v>
      </c>
      <c r="G21" s="9">
        <v>12.651469066063989</v>
      </c>
      <c r="H21" s="9">
        <v>13.416633488049035</v>
      </c>
      <c r="I21" s="9">
        <v>13.934381031451593</v>
      </c>
      <c r="J21" s="9">
        <v>12.64480766543967</v>
      </c>
      <c r="K21" s="9">
        <v>13.530499397597877</v>
      </c>
      <c r="L21" s="9">
        <v>11.515916950129707</v>
      </c>
      <c r="M21" s="9">
        <v>12.065946900685015</v>
      </c>
      <c r="N21" s="9">
        <v>12.674155612478442</v>
      </c>
      <c r="O21" s="9">
        <v>0</v>
      </c>
      <c r="P21" s="9">
        <v>0</v>
      </c>
      <c r="Q21" s="9">
        <v>0</v>
      </c>
      <c r="R21" s="9">
        <v>0</v>
      </c>
      <c r="S21" s="9">
        <v>0</v>
      </c>
    </row>
    <row r="22" spans="1:19" s="4" customFormat="1" ht="15" customHeight="1" x14ac:dyDescent="0.35">
      <c r="A22" s="4" t="s">
        <v>16</v>
      </c>
      <c r="C22" s="9">
        <v>28.945089971249011</v>
      </c>
      <c r="D22" s="9">
        <v>29.444143246615376</v>
      </c>
      <c r="E22" s="9">
        <v>31.689882985764001</v>
      </c>
      <c r="F22" s="9">
        <v>30.964294169879377</v>
      </c>
      <c r="G22" s="9">
        <v>30.512761372457078</v>
      </c>
      <c r="H22" s="9">
        <v>28.113891017539956</v>
      </c>
      <c r="I22" s="9">
        <v>26.908267291850208</v>
      </c>
      <c r="J22" s="9">
        <v>20.975140743846659</v>
      </c>
      <c r="K22" s="9">
        <v>19.745510920544852</v>
      </c>
      <c r="L22" s="9">
        <v>13.591563703352666</v>
      </c>
      <c r="M22" s="9">
        <v>13.299487321155054</v>
      </c>
      <c r="N22" s="9">
        <v>13.121201223291118</v>
      </c>
      <c r="O22" s="9">
        <v>0</v>
      </c>
      <c r="P22" s="9">
        <v>0</v>
      </c>
      <c r="Q22" s="9">
        <v>0</v>
      </c>
      <c r="R22" s="9">
        <v>0</v>
      </c>
      <c r="S22" s="9">
        <v>0</v>
      </c>
    </row>
    <row r="23" spans="1:19" s="4" customFormat="1" ht="15" customHeight="1" x14ac:dyDescent="0.35">
      <c r="A23" s="16" t="s">
        <v>17</v>
      </c>
      <c r="C23" s="9">
        <v>0</v>
      </c>
      <c r="D23" s="9">
        <v>0</v>
      </c>
      <c r="E23" s="9">
        <v>0</v>
      </c>
      <c r="F23" s="9">
        <v>0</v>
      </c>
      <c r="G23" s="9">
        <v>0</v>
      </c>
      <c r="H23" s="9">
        <v>0</v>
      </c>
      <c r="I23" s="9">
        <v>-8.1688915358783801E-5</v>
      </c>
      <c r="J23" s="9">
        <v>0.41989363734552432</v>
      </c>
      <c r="K23" s="9">
        <v>0.48878494489565233</v>
      </c>
      <c r="L23" s="9">
        <v>0.35211114558584083</v>
      </c>
      <c r="M23" s="9">
        <v>0.27404014994776249</v>
      </c>
      <c r="N23" s="9">
        <v>0.29573029762449593</v>
      </c>
      <c r="O23" s="9">
        <v>0</v>
      </c>
      <c r="P23" s="9">
        <v>0</v>
      </c>
      <c r="Q23" s="9">
        <v>0</v>
      </c>
      <c r="R23" s="9">
        <v>0</v>
      </c>
      <c r="S23" s="9">
        <v>0</v>
      </c>
    </row>
    <row r="24" spans="1:19" s="4" customFormat="1" ht="15" customHeight="1" x14ac:dyDescent="0.35">
      <c r="A24" s="16" t="s">
        <v>18</v>
      </c>
      <c r="C24" s="9">
        <v>0</v>
      </c>
      <c r="D24" s="9">
        <v>0</v>
      </c>
      <c r="E24" s="9">
        <v>0</v>
      </c>
      <c r="F24" s="9">
        <v>0</v>
      </c>
      <c r="G24" s="9">
        <v>0</v>
      </c>
      <c r="H24" s="9">
        <v>0</v>
      </c>
      <c r="I24" s="9">
        <v>-1.5774702617174648E-4</v>
      </c>
      <c r="J24" s="9">
        <v>0.69651736695370625</v>
      </c>
      <c r="K24" s="9">
        <v>0.71330023997107261</v>
      </c>
      <c r="L24" s="9">
        <v>0.41557620523101607</v>
      </c>
      <c r="M24" s="9">
        <v>0.3020561527177601</v>
      </c>
      <c r="N24" s="9">
        <v>0.3061613618767916</v>
      </c>
      <c r="O24" s="9">
        <v>0</v>
      </c>
      <c r="P24" s="9">
        <v>0</v>
      </c>
      <c r="Q24" s="9">
        <v>0</v>
      </c>
      <c r="R24" s="9">
        <v>0</v>
      </c>
      <c r="S24" s="9">
        <v>0</v>
      </c>
    </row>
    <row r="25" spans="1:19" s="4" customFormat="1" ht="15" customHeight="1" x14ac:dyDescent="0.35">
      <c r="A25" s="4" t="s">
        <v>19</v>
      </c>
      <c r="C25" s="9">
        <v>0</v>
      </c>
      <c r="D25" s="9">
        <v>0</v>
      </c>
      <c r="E25" s="9">
        <v>71.628069169771663</v>
      </c>
      <c r="F25" s="9">
        <v>121.87606286424</v>
      </c>
      <c r="G25" s="9">
        <v>125.56563485239323</v>
      </c>
      <c r="H25" s="9">
        <v>208.09539505111303</v>
      </c>
      <c r="I25" s="10">
        <v>309.13045762873793</v>
      </c>
      <c r="J25" s="9">
        <v>3.98</v>
      </c>
      <c r="K25" s="9">
        <v>4.1500000000000004</v>
      </c>
      <c r="L25" s="9">
        <v>9.3800000000000008</v>
      </c>
      <c r="M25" s="9">
        <v>151.54</v>
      </c>
      <c r="N25" s="9">
        <v>327.68909429635994</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3.98</v>
      </c>
      <c r="K26" s="21">
        <v>4.1500000000000004</v>
      </c>
      <c r="L26" s="21">
        <v>9.3800000000000008</v>
      </c>
      <c r="M26" s="21">
        <v>10.119999999999999</v>
      </c>
      <c r="N26" s="21">
        <v>35.746312551951846</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0</v>
      </c>
      <c r="K27" s="21">
        <v>0</v>
      </c>
      <c r="L27" s="21">
        <v>0</v>
      </c>
      <c r="M27" s="21">
        <v>0</v>
      </c>
      <c r="N27" s="21">
        <v>249.43</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0</v>
      </c>
      <c r="L29" s="21">
        <v>0</v>
      </c>
      <c r="M29" s="21">
        <v>141.41999999999999</v>
      </c>
      <c r="N29" s="21">
        <v>42.512781744408073</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289.09573803382057</v>
      </c>
      <c r="K30" s="9">
        <v>270.49259100028661</v>
      </c>
      <c r="L30" s="9">
        <v>252.00826788955766</v>
      </c>
      <c r="M30" s="9">
        <v>109.70952230820674</v>
      </c>
      <c r="N30" s="9">
        <v>0</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27.379321503519769</v>
      </c>
      <c r="D32" s="12">
        <v>27.851378770821839</v>
      </c>
      <c r="E32" s="12">
        <v>101.60370564345278</v>
      </c>
      <c r="F32" s="12">
        <v>153.73905830798523</v>
      </c>
      <c r="G32" s="12">
        <v>161.64430751755319</v>
      </c>
      <c r="H32" s="12">
        <v>245.51097877123561</v>
      </c>
      <c r="I32" s="24">
        <v>348.19973696302833</v>
      </c>
      <c r="J32" s="12">
        <v>39.994522614865623</v>
      </c>
      <c r="K32" s="12">
        <v>42.618485866432373</v>
      </c>
      <c r="L32" s="12">
        <v>47.916061021596789</v>
      </c>
      <c r="M32" s="12">
        <v>192.16025967403664</v>
      </c>
      <c r="N32" s="12">
        <v>395.62776210400699</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6448.6908966185538</v>
      </c>
      <c r="D35" s="12">
        <v>6170.3508387270967</v>
      </c>
      <c r="E35" s="12">
        <v>6225.7651659675184</v>
      </c>
      <c r="F35" s="12">
        <v>6230.920033475285</v>
      </c>
      <c r="G35" s="12">
        <v>6254.8063475754034</v>
      </c>
      <c r="H35" s="12">
        <v>6223.3000393693619</v>
      </c>
      <c r="I35" s="12">
        <v>6202.589286365177</v>
      </c>
      <c r="J35" s="12">
        <v>5756.1060679040065</v>
      </c>
      <c r="K35" s="12">
        <v>5282.8850344694738</v>
      </c>
      <c r="L35" s="12">
        <v>5182.1283189142559</v>
      </c>
      <c r="M35" s="12">
        <v>5248.3200715882485</v>
      </c>
      <c r="N35" s="12">
        <v>5359.2738113762307</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4.2457177654268456E-3</v>
      </c>
      <c r="D37" s="15">
        <f t="shared" si="2"/>
        <v>4.5137431401821877E-3</v>
      </c>
      <c r="E37" s="15">
        <f t="shared" si="2"/>
        <v>1.6319874414611493E-2</v>
      </c>
      <c r="F37" s="15">
        <f t="shared" si="2"/>
        <v>2.4673572679801754E-2</v>
      </c>
      <c r="G37" s="15">
        <f t="shared" si="2"/>
        <v>2.5843215366725552E-2</v>
      </c>
      <c r="H37" s="15">
        <f t="shared" si="2"/>
        <v>3.9450287985169114E-2</v>
      </c>
      <c r="I37" s="27">
        <f t="shared" si="2"/>
        <v>5.6137803244276925E-2</v>
      </c>
      <c r="J37" s="15">
        <f t="shared" si="2"/>
        <v>6.9481906940309359E-3</v>
      </c>
      <c r="K37" s="15">
        <f t="shared" si="2"/>
        <v>8.0672749053514615E-3</v>
      </c>
      <c r="L37" s="15">
        <f t="shared" si="2"/>
        <v>9.2464057377174367E-3</v>
      </c>
      <c r="M37" s="15">
        <f t="shared" si="2"/>
        <v>3.661367009879888E-2</v>
      </c>
      <c r="N37" s="15">
        <f t="shared" si="2"/>
        <v>7.3821151153762768E-2</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2501.6002675074042</v>
      </c>
      <c r="D40" s="9">
        <v>2528.6376230056367</v>
      </c>
      <c r="E40" s="9">
        <v>2546.1927964077577</v>
      </c>
      <c r="F40" s="9">
        <v>2602.1782745772425</v>
      </c>
      <c r="G40" s="9">
        <v>2599.264354638387</v>
      </c>
      <c r="H40" s="9">
        <v>2595.2517435750451</v>
      </c>
      <c r="I40" s="10">
        <v>2217.6363810069743</v>
      </c>
      <c r="J40" s="9">
        <v>2222.6999140154771</v>
      </c>
      <c r="K40" s="9">
        <v>1869.9842361708227</v>
      </c>
      <c r="L40" s="9">
        <v>1942.1634661316518</v>
      </c>
      <c r="M40" s="9">
        <v>1857.8747492118086</v>
      </c>
      <c r="N40" s="9">
        <v>1839.1492309162129</v>
      </c>
      <c r="O40" s="9">
        <v>0</v>
      </c>
      <c r="P40" s="9">
        <v>0</v>
      </c>
      <c r="Q40" s="9">
        <v>0</v>
      </c>
      <c r="R40" s="9">
        <v>0</v>
      </c>
      <c r="S40" s="9">
        <v>0</v>
      </c>
    </row>
    <row r="41" spans="1:19" s="4" customFormat="1" ht="15" customHeight="1" x14ac:dyDescent="0.35">
      <c r="A41" s="4" t="s">
        <v>33</v>
      </c>
      <c r="C41" s="9">
        <v>0</v>
      </c>
      <c r="D41" s="9">
        <v>0</v>
      </c>
      <c r="E41" s="9">
        <v>0</v>
      </c>
      <c r="F41" s="9">
        <v>0</v>
      </c>
      <c r="G41" s="9">
        <v>0</v>
      </c>
      <c r="H41" s="9">
        <v>0</v>
      </c>
      <c r="I41" s="10">
        <v>0</v>
      </c>
      <c r="J41" s="9">
        <v>0</v>
      </c>
      <c r="K41" s="9">
        <v>0</v>
      </c>
      <c r="L41" s="9">
        <v>0</v>
      </c>
      <c r="M41" s="9">
        <v>0</v>
      </c>
      <c r="N41" s="9">
        <v>0</v>
      </c>
      <c r="O41" s="9">
        <v>0</v>
      </c>
      <c r="P41" s="9">
        <v>0</v>
      </c>
      <c r="Q41" s="9">
        <v>0</v>
      </c>
      <c r="R41" s="9">
        <v>0</v>
      </c>
      <c r="S41" s="9">
        <v>0</v>
      </c>
    </row>
    <row r="42" spans="1:19" s="4" customFormat="1" ht="15" customHeight="1" x14ac:dyDescent="0.35">
      <c r="A42" s="4" t="s">
        <v>34</v>
      </c>
      <c r="C42" s="9">
        <v>0</v>
      </c>
      <c r="D42" s="9">
        <v>0</v>
      </c>
      <c r="E42" s="9">
        <v>0</v>
      </c>
      <c r="F42" s="9">
        <v>0</v>
      </c>
      <c r="G42" s="9">
        <v>0</v>
      </c>
      <c r="H42" s="9">
        <v>0</v>
      </c>
      <c r="I42" s="9">
        <v>0</v>
      </c>
      <c r="J42" s="9">
        <v>0</v>
      </c>
      <c r="K42" s="9">
        <v>0</v>
      </c>
      <c r="L42" s="9">
        <v>0</v>
      </c>
      <c r="M42" s="9">
        <v>0</v>
      </c>
      <c r="N42" s="9">
        <v>0</v>
      </c>
      <c r="O42" s="9">
        <v>0</v>
      </c>
      <c r="P42" s="9">
        <v>0</v>
      </c>
      <c r="Q42" s="9">
        <v>0</v>
      </c>
      <c r="R42" s="9">
        <v>0</v>
      </c>
      <c r="S42" s="9">
        <v>0</v>
      </c>
    </row>
    <row r="43" spans="1:19" s="4" customFormat="1" ht="15" customHeight="1" x14ac:dyDescent="0.35">
      <c r="A43" s="11" t="s">
        <v>35</v>
      </c>
      <c r="C43" s="12">
        <v>2501.6002675074042</v>
      </c>
      <c r="D43" s="12">
        <v>2528.6376230056367</v>
      </c>
      <c r="E43" s="12">
        <v>2546.1927964077577</v>
      </c>
      <c r="F43" s="12">
        <v>2602.1782745772425</v>
      </c>
      <c r="G43" s="12">
        <v>2599.264354638387</v>
      </c>
      <c r="H43" s="12">
        <v>2595.2517435750451</v>
      </c>
      <c r="I43" s="12">
        <v>2217.6363810069743</v>
      </c>
      <c r="J43" s="12">
        <v>2222.6999140154771</v>
      </c>
      <c r="K43" s="12">
        <v>1869.9842361708227</v>
      </c>
      <c r="L43" s="12">
        <v>1942.1634661316518</v>
      </c>
      <c r="M43" s="12">
        <v>1857.8747492118086</v>
      </c>
      <c r="N43" s="12">
        <v>1839.1492309162129</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7696.2223177605802</v>
      </c>
      <c r="D45" s="12">
        <v>7880.7164660361141</v>
      </c>
      <c r="E45" s="12">
        <v>7442.4288716919837</v>
      </c>
      <c r="F45" s="12">
        <v>7430.6550348715009</v>
      </c>
      <c r="G45" s="12">
        <v>6929.7089423903699</v>
      </c>
      <c r="H45" s="12">
        <v>6830.5108197191175</v>
      </c>
      <c r="I45" s="12">
        <v>6547.2399923569319</v>
      </c>
      <c r="J45" s="12">
        <v>6308.2813365816382</v>
      </c>
      <c r="K45" s="12">
        <v>5638.2089185057794</v>
      </c>
      <c r="L45" s="12">
        <v>5609.0194659405752</v>
      </c>
      <c r="M45" s="12">
        <v>5469.3502913919938</v>
      </c>
      <c r="N45" s="12">
        <v>5512.211283080157</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0.32504262016112223</v>
      </c>
      <c r="D47" s="15">
        <f t="shared" si="3"/>
        <v>0.32086392574881006</v>
      </c>
      <c r="E47" s="15">
        <f t="shared" si="3"/>
        <v>0.34211852612961535</v>
      </c>
      <c r="F47" s="15">
        <f t="shared" si="3"/>
        <v>0.35019500466182552</v>
      </c>
      <c r="G47" s="15">
        <f t="shared" si="3"/>
        <v>0.37508997509811476</v>
      </c>
      <c r="H47" s="15">
        <f t="shared" si="3"/>
        <v>0.37994987667434316</v>
      </c>
      <c r="I47" s="15">
        <f t="shared" si="3"/>
        <v>0.33871316518040917</v>
      </c>
      <c r="J47" s="15">
        <f t="shared" si="3"/>
        <v>0.35234635163242806</v>
      </c>
      <c r="K47" s="15">
        <f t="shared" si="3"/>
        <v>0.33166281406017856</v>
      </c>
      <c r="L47" s="15">
        <f t="shared" si="3"/>
        <v>0.34625721624340466</v>
      </c>
      <c r="M47" s="15">
        <f t="shared" si="3"/>
        <v>0.33968838165949039</v>
      </c>
      <c r="N47" s="15">
        <f t="shared" si="3"/>
        <v>0.33364998844683591</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1200.0639849353099</v>
      </c>
      <c r="D50" s="9">
        <v>1250.9280737638173</v>
      </c>
      <c r="E50" s="9">
        <v>1349.3531807523173</v>
      </c>
      <c r="F50" s="9">
        <v>1498.8069327004703</v>
      </c>
      <c r="G50" s="9">
        <v>1598.0456360136861</v>
      </c>
      <c r="H50" s="9">
        <v>1741.2687228071572</v>
      </c>
      <c r="I50" s="9">
        <v>1954.945575238127</v>
      </c>
      <c r="J50" s="9">
        <v>2144.236739368147</v>
      </c>
      <c r="K50" s="9">
        <v>2173.0249293297215</v>
      </c>
      <c r="L50" s="9">
        <v>2240.3265927415664</v>
      </c>
      <c r="M50" s="9">
        <v>2354.9372337989853</v>
      </c>
      <c r="N50" s="9">
        <v>2410.0582186857505</v>
      </c>
      <c r="O50" s="9">
        <v>0</v>
      </c>
      <c r="P50" s="9">
        <v>0</v>
      </c>
      <c r="Q50" s="9">
        <v>0</v>
      </c>
      <c r="R50" s="9">
        <v>0</v>
      </c>
      <c r="S50" s="9">
        <v>0</v>
      </c>
    </row>
    <row r="51" spans="1:19" s="4" customFormat="1" ht="15" customHeight="1" x14ac:dyDescent="0.35">
      <c r="A51" s="29" t="s">
        <v>42</v>
      </c>
      <c r="B51" s="29"/>
      <c r="C51" s="9">
        <v>2501.6002675074042</v>
      </c>
      <c r="D51" s="9">
        <v>2528.6376230056367</v>
      </c>
      <c r="E51" s="9">
        <v>2546.1927964077577</v>
      </c>
      <c r="F51" s="9">
        <v>2602.1782745772425</v>
      </c>
      <c r="G51" s="9">
        <v>2599.264354638387</v>
      </c>
      <c r="H51" s="9">
        <v>2595.2517435750451</v>
      </c>
      <c r="I51" s="9">
        <v>2217.6363810069743</v>
      </c>
      <c r="J51" s="9">
        <v>2222.6999140154771</v>
      </c>
      <c r="K51" s="9">
        <v>1869.9842361708227</v>
      </c>
      <c r="L51" s="9">
        <v>1942.1634661316518</v>
      </c>
      <c r="M51" s="9">
        <v>1857.8747492118086</v>
      </c>
      <c r="N51" s="9">
        <v>1839.1492309162129</v>
      </c>
      <c r="O51" s="9">
        <v>0</v>
      </c>
      <c r="P51" s="9">
        <v>0</v>
      </c>
      <c r="Q51" s="9">
        <v>0</v>
      </c>
      <c r="R51" s="9">
        <v>0</v>
      </c>
      <c r="S51" s="9">
        <v>0</v>
      </c>
    </row>
    <row r="52" spans="1:19" s="4" customFormat="1" ht="15" customHeight="1" x14ac:dyDescent="0.35">
      <c r="A52" s="29" t="s">
        <v>43</v>
      </c>
      <c r="B52" s="29"/>
      <c r="C52" s="9">
        <v>10.951728601407908</v>
      </c>
      <c r="D52" s="9">
        <v>11.140551508328736</v>
      </c>
      <c r="E52" s="9">
        <v>83.618323759244106</v>
      </c>
      <c r="F52" s="9">
        <v>133.73206104173809</v>
      </c>
      <c r="G52" s="9">
        <v>138.21710391845721</v>
      </c>
      <c r="H52" s="9">
        <v>221.51202853916206</v>
      </c>
      <c r="I52" s="9">
        <v>323.06483866018954</v>
      </c>
      <c r="J52" s="9">
        <v>17.04522326556938</v>
      </c>
      <c r="K52" s="9">
        <v>18.169974828001937</v>
      </c>
      <c r="L52" s="9">
        <v>21.250859595852884</v>
      </c>
      <c r="M52" s="9">
        <v>163.89225750510803</v>
      </c>
      <c r="N52" s="9">
        <v>340.70122739183785</v>
      </c>
      <c r="O52" s="9">
        <v>0</v>
      </c>
      <c r="P52" s="9">
        <v>0</v>
      </c>
      <c r="Q52" s="9">
        <v>0</v>
      </c>
      <c r="R52" s="9">
        <v>0</v>
      </c>
      <c r="S52" s="9">
        <v>0</v>
      </c>
    </row>
    <row r="53" spans="1:19" s="4" customFormat="1" ht="15" customHeight="1" x14ac:dyDescent="0.35">
      <c r="A53" s="4" t="s">
        <v>44</v>
      </c>
      <c r="B53" s="29"/>
      <c r="C53" s="9">
        <f>C50+C51+C52</f>
        <v>3712.6159810441222</v>
      </c>
      <c r="D53" s="9">
        <f t="shared" ref="D53:S53" si="4">D50+D51+D52</f>
        <v>3790.7062482777828</v>
      </c>
      <c r="E53" s="9">
        <f t="shared" si="4"/>
        <v>3979.164300919319</v>
      </c>
      <c r="F53" s="9">
        <f t="shared" si="4"/>
        <v>4234.7172683194513</v>
      </c>
      <c r="G53" s="9">
        <f t="shared" si="4"/>
        <v>4335.5270945705297</v>
      </c>
      <c r="H53" s="9">
        <f t="shared" si="4"/>
        <v>4558.0324949213646</v>
      </c>
      <c r="I53" s="9">
        <f t="shared" si="4"/>
        <v>4495.6467949052912</v>
      </c>
      <c r="J53" s="9">
        <f t="shared" si="4"/>
        <v>4383.9818766491935</v>
      </c>
      <c r="K53" s="9">
        <f t="shared" si="4"/>
        <v>4061.1791403285465</v>
      </c>
      <c r="L53" s="9">
        <f t="shared" si="4"/>
        <v>4203.7409184690705</v>
      </c>
      <c r="M53" s="9">
        <f t="shared" si="4"/>
        <v>4376.7042405159018</v>
      </c>
      <c r="N53" s="9">
        <f t="shared" si="4"/>
        <v>4589.9086769938012</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3712.6159810441222</v>
      </c>
      <c r="D60" s="12">
        <f t="shared" si="5"/>
        <v>3790.7062482777828</v>
      </c>
      <c r="E60" s="12">
        <f t="shared" si="5"/>
        <v>3979.164300919319</v>
      </c>
      <c r="F60" s="12">
        <f t="shared" si="5"/>
        <v>4234.7172683194513</v>
      </c>
      <c r="G60" s="12">
        <f t="shared" si="5"/>
        <v>4335.5270945705297</v>
      </c>
      <c r="H60" s="12">
        <f t="shared" si="5"/>
        <v>4558.0324949213646</v>
      </c>
      <c r="I60" s="12">
        <f t="shared" si="5"/>
        <v>4495.6467949052912</v>
      </c>
      <c r="J60" s="12">
        <f t="shared" si="5"/>
        <v>4383.9818766491935</v>
      </c>
      <c r="K60" s="12">
        <f t="shared" si="5"/>
        <v>4061.1791403285465</v>
      </c>
      <c r="L60" s="12">
        <f t="shared" si="5"/>
        <v>4203.7409184690705</v>
      </c>
      <c r="M60" s="12">
        <f t="shared" si="5"/>
        <v>4376.7042405159018</v>
      </c>
      <c r="N60" s="12">
        <f t="shared" si="5"/>
        <v>4589.9086769938012</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19307.067115696955</v>
      </c>
      <c r="D63" s="9">
        <v>19399.909644597308</v>
      </c>
      <c r="E63" s="9">
        <v>19128.406085793446</v>
      </c>
      <c r="F63" s="9">
        <v>19300.424476927485</v>
      </c>
      <c r="G63" s="9">
        <v>18882.36686729722</v>
      </c>
      <c r="H63" s="9">
        <v>18649.263518677752</v>
      </c>
      <c r="I63" s="9">
        <v>18587.341597401355</v>
      </c>
      <c r="J63" s="9">
        <v>17786.22379860514</v>
      </c>
      <c r="K63" s="9">
        <v>16530.643140345848</v>
      </c>
      <c r="L63" s="9">
        <v>16394.965868921372</v>
      </c>
      <c r="M63" s="9">
        <v>16291.808851628928</v>
      </c>
      <c r="N63" s="9">
        <v>16549.838755135184</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19307.067115696955</v>
      </c>
      <c r="D66" s="9">
        <v>19399.909644597308</v>
      </c>
      <c r="E66" s="9">
        <v>19128.406085793446</v>
      </c>
      <c r="F66" s="9">
        <v>19300.424476927485</v>
      </c>
      <c r="G66" s="9">
        <v>18882.36686729722</v>
      </c>
      <c r="H66" s="9">
        <v>18649.263518677752</v>
      </c>
      <c r="I66" s="9">
        <v>18587.341597401355</v>
      </c>
      <c r="J66" s="9">
        <v>17786.22379860514</v>
      </c>
      <c r="K66" s="9">
        <v>16530.643140345848</v>
      </c>
      <c r="L66" s="9">
        <v>16394.965868921372</v>
      </c>
      <c r="M66" s="9">
        <v>16291.808851628928</v>
      </c>
      <c r="N66" s="9">
        <v>16549.838755135184</v>
      </c>
      <c r="O66" s="9">
        <v>0</v>
      </c>
      <c r="P66" s="9">
        <v>0</v>
      </c>
      <c r="Q66" s="9">
        <v>0</v>
      </c>
      <c r="R66" s="9">
        <v>0</v>
      </c>
      <c r="S66" s="9">
        <v>0</v>
      </c>
    </row>
    <row r="67" spans="1:27" s="4" customFormat="1" ht="15" customHeight="1" x14ac:dyDescent="0.35">
      <c r="A67" s="11" t="s">
        <v>54</v>
      </c>
      <c r="C67" s="9">
        <v>19307.067115696955</v>
      </c>
      <c r="D67" s="9">
        <v>19399.909644597308</v>
      </c>
      <c r="E67" s="9">
        <v>19128.406085793446</v>
      </c>
      <c r="F67" s="9">
        <v>19300.424476927485</v>
      </c>
      <c r="G67" s="9">
        <v>18882.36686729722</v>
      </c>
      <c r="H67" s="9">
        <v>18649.263518677752</v>
      </c>
      <c r="I67" s="9">
        <v>18587.341597401355</v>
      </c>
      <c r="J67" s="9">
        <v>17786.22379860514</v>
      </c>
      <c r="K67" s="9">
        <v>16507.716011287856</v>
      </c>
      <c r="L67" s="9">
        <v>16351.305551633706</v>
      </c>
      <c r="M67" s="9">
        <v>16213.040269308302</v>
      </c>
      <c r="N67" s="9">
        <v>16400.745282989395</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0.19229311002009755</v>
      </c>
      <c r="D69" s="15">
        <f t="shared" si="6"/>
        <v>0.19539813935852318</v>
      </c>
      <c r="E69" s="15">
        <f t="shared" si="6"/>
        <v>0.20802383026961252</v>
      </c>
      <c r="F69" s="15">
        <f t="shared" si="6"/>
        <v>0.21941057687004786</v>
      </c>
      <c r="G69" s="15">
        <f t="shared" si="6"/>
        <v>0.22960718457807971</v>
      </c>
      <c r="H69" s="15">
        <f t="shared" si="6"/>
        <v>0.24440817678169272</v>
      </c>
      <c r="I69" s="15">
        <f t="shared" si="6"/>
        <v>0.24186604476746773</v>
      </c>
      <c r="J69" s="15">
        <f t="shared" si="6"/>
        <v>0.24648187981267847</v>
      </c>
      <c r="K69" s="15">
        <f t="shared" si="6"/>
        <v>0.24601702243675272</v>
      </c>
      <c r="L69" s="15">
        <f t="shared" si="6"/>
        <v>0.25708900767554077</v>
      </c>
      <c r="M69" s="15">
        <f t="shared" si="6"/>
        <v>0.26994963114975506</v>
      </c>
      <c r="N69" s="15">
        <f t="shared" si="6"/>
        <v>0.27985976233375109</v>
      </c>
      <c r="O69" s="15" t="str">
        <f t="shared" si="6"/>
        <v/>
      </c>
      <c r="P69" s="15" t="str">
        <f t="shared" si="6"/>
        <v/>
      </c>
      <c r="Q69" s="15" t="str">
        <f t="shared" si="6"/>
        <v/>
      </c>
      <c r="R69" s="15" t="str">
        <f t="shared" si="6"/>
        <v/>
      </c>
      <c r="S69" s="15"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86" t="s">
        <v>100</v>
      </c>
      <c r="E72" s="33"/>
      <c r="F72" s="3"/>
      <c r="G72" s="3"/>
      <c r="H72" s="3"/>
      <c r="I72" s="34"/>
      <c r="J72" s="192" t="s">
        <v>59</v>
      </c>
      <c r="K72" s="192"/>
      <c r="L72" s="192" t="s">
        <v>60</v>
      </c>
      <c r="M72" s="192"/>
      <c r="N72" s="192" t="s">
        <v>61</v>
      </c>
      <c r="O72" s="192"/>
      <c r="P72" s="192" t="s">
        <v>62</v>
      </c>
      <c r="Q72" s="192"/>
      <c r="R72" s="35"/>
      <c r="S72" s="86" t="s">
        <v>63</v>
      </c>
    </row>
    <row r="73" spans="1:27" s="4" customFormat="1" ht="22.5" customHeight="1" x14ac:dyDescent="0.35">
      <c r="D73" s="36">
        <v>0.20499999999999999</v>
      </c>
      <c r="J73" s="191">
        <v>0.22599999999999998</v>
      </c>
      <c r="K73" s="191"/>
      <c r="L73" s="191">
        <v>0.23649999999999999</v>
      </c>
      <c r="M73" s="191"/>
      <c r="N73" s="191">
        <v>0.25224999999999997</v>
      </c>
      <c r="O73" s="191"/>
      <c r="P73" s="191">
        <v>0.27324999999999999</v>
      </c>
      <c r="Q73" s="191"/>
      <c r="R73" s="37"/>
      <c r="S73" s="36">
        <v>0.31</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96</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1187.258793493065</v>
      </c>
      <c r="D7" s="9">
        <v>1305.1708235703668</v>
      </c>
      <c r="E7" s="9">
        <v>1408.9364578219095</v>
      </c>
      <c r="F7" s="9">
        <v>1436.7852173616805</v>
      </c>
      <c r="G7" s="9">
        <v>1463.0942145840659</v>
      </c>
      <c r="H7" s="9">
        <v>1471.1461839010481</v>
      </c>
      <c r="I7" s="9">
        <v>1488.8586442906631</v>
      </c>
      <c r="J7" s="9">
        <v>1479.7900905432243</v>
      </c>
      <c r="K7" s="9">
        <v>1457.329345828693</v>
      </c>
      <c r="L7" s="9">
        <v>1385.1271458622241</v>
      </c>
      <c r="M7" s="9">
        <v>1386.6289583805221</v>
      </c>
      <c r="N7" s="9">
        <v>1416.7786199734389</v>
      </c>
      <c r="O7" s="9">
        <v>0</v>
      </c>
      <c r="P7" s="9">
        <v>0</v>
      </c>
      <c r="Q7" s="9">
        <v>0</v>
      </c>
      <c r="R7" s="9">
        <v>0</v>
      </c>
      <c r="S7" s="9">
        <v>0</v>
      </c>
    </row>
    <row r="8" spans="1:27" s="4" customFormat="1" ht="15" customHeight="1" x14ac:dyDescent="0.35">
      <c r="A8" s="4" t="s">
        <v>3</v>
      </c>
      <c r="C8" s="9">
        <v>0</v>
      </c>
      <c r="D8" s="9">
        <v>0</v>
      </c>
      <c r="E8" s="9">
        <v>0</v>
      </c>
      <c r="F8" s="9">
        <v>0.14740203906154034</v>
      </c>
      <c r="G8" s="9">
        <v>0.36686729721983374</v>
      </c>
      <c r="H8" s="9">
        <v>0.83527822134872853</v>
      </c>
      <c r="I8" s="9">
        <v>25.617105815930298</v>
      </c>
      <c r="J8" s="9">
        <v>111.73942468623713</v>
      </c>
      <c r="K8" s="9">
        <v>227.44069739237369</v>
      </c>
      <c r="L8" s="9">
        <v>380.37816564732447</v>
      </c>
      <c r="M8" s="9">
        <v>512.33232862523334</v>
      </c>
      <c r="N8" s="9">
        <v>564.60593093809871</v>
      </c>
      <c r="O8" s="9">
        <v>0</v>
      </c>
      <c r="P8" s="9">
        <v>0</v>
      </c>
      <c r="Q8" s="9">
        <v>0</v>
      </c>
      <c r="R8" s="9">
        <v>0</v>
      </c>
      <c r="S8" s="9">
        <v>0</v>
      </c>
    </row>
    <row r="9" spans="1:27" s="4" customFormat="1" ht="15" customHeight="1" x14ac:dyDescent="0.35">
      <c r="A9" s="4" t="s">
        <v>4</v>
      </c>
      <c r="C9" s="9">
        <v>0</v>
      </c>
      <c r="D9" s="9">
        <v>0</v>
      </c>
      <c r="E9" s="9">
        <v>0</v>
      </c>
      <c r="F9" s="9">
        <v>0</v>
      </c>
      <c r="G9" s="9">
        <v>6.878761822871883E-4</v>
      </c>
      <c r="H9" s="9">
        <v>2.1496130696474634E-3</v>
      </c>
      <c r="I9" s="9">
        <v>3.095442820292347E-3</v>
      </c>
      <c r="J9" s="9">
        <v>0.12269991401547721</v>
      </c>
      <c r="K9" s="9">
        <v>0.68770421324161646</v>
      </c>
      <c r="L9" s="9">
        <v>36.127429062768698</v>
      </c>
      <c r="M9" s="9">
        <v>138.95021496130695</v>
      </c>
      <c r="N9" s="9">
        <v>170.42132416165089</v>
      </c>
      <c r="O9" s="9">
        <v>0</v>
      </c>
      <c r="P9" s="9">
        <v>0</v>
      </c>
      <c r="Q9" s="9">
        <v>0</v>
      </c>
      <c r="R9" s="9">
        <v>0</v>
      </c>
      <c r="S9" s="9">
        <v>0</v>
      </c>
    </row>
    <row r="10" spans="1:27" s="4" customFormat="1" ht="15" customHeight="1" x14ac:dyDescent="0.35">
      <c r="A10" s="4" t="s">
        <v>5</v>
      </c>
      <c r="C10" s="9">
        <v>0.34393809114359414</v>
      </c>
      <c r="D10" s="9">
        <v>0.51590713671539123</v>
      </c>
      <c r="E10" s="9">
        <v>0.38288907996560623</v>
      </c>
      <c r="F10" s="9">
        <v>2.8957867583834909</v>
      </c>
      <c r="G10" s="9">
        <v>1.982889079965606</v>
      </c>
      <c r="H10" s="9">
        <v>0.87102321582115227</v>
      </c>
      <c r="I10" s="9">
        <v>9.4441960447119513</v>
      </c>
      <c r="J10" s="9">
        <v>16.176182287188304</v>
      </c>
      <c r="K10" s="9">
        <v>16.53396388650043</v>
      </c>
      <c r="L10" s="9">
        <v>17.331384350816851</v>
      </c>
      <c r="M10" s="9">
        <v>38.991831470335342</v>
      </c>
      <c r="N10" s="9">
        <v>39.747635425623386</v>
      </c>
      <c r="O10" s="9">
        <v>0</v>
      </c>
      <c r="P10" s="9">
        <v>0</v>
      </c>
      <c r="Q10" s="9">
        <v>0</v>
      </c>
      <c r="R10" s="9">
        <v>0</v>
      </c>
      <c r="S10" s="9">
        <v>0</v>
      </c>
    </row>
    <row r="11" spans="1:27" s="4" customFormat="1" ht="15" customHeight="1" x14ac:dyDescent="0.35">
      <c r="A11" s="4" t="s">
        <v>6</v>
      </c>
      <c r="C11" s="9">
        <v>0</v>
      </c>
      <c r="D11" s="9">
        <v>0</v>
      </c>
      <c r="E11" s="9">
        <v>1.1508898353293969E-13</v>
      </c>
      <c r="F11" s="9">
        <v>0.19931212381768759</v>
      </c>
      <c r="G11" s="9">
        <v>7.0507308684348541E-2</v>
      </c>
      <c r="H11" s="9">
        <v>3.5167669819347026E-2</v>
      </c>
      <c r="I11" s="10">
        <v>5.623387790221316E-2</v>
      </c>
      <c r="J11" s="9">
        <v>0.73611349957007555</v>
      </c>
      <c r="K11" s="9">
        <v>1.6680137575239513</v>
      </c>
      <c r="L11" s="9">
        <v>4.2723129836629052</v>
      </c>
      <c r="M11" s="9">
        <v>4.3754084264831423</v>
      </c>
      <c r="N11" s="9">
        <v>5.234823731728345</v>
      </c>
      <c r="O11" s="9">
        <v>0</v>
      </c>
      <c r="P11" s="9">
        <v>0</v>
      </c>
      <c r="Q11" s="9">
        <v>0</v>
      </c>
      <c r="R11" s="9">
        <v>0</v>
      </c>
      <c r="S11" s="9">
        <v>0</v>
      </c>
    </row>
    <row r="12" spans="1:27" s="4" customFormat="1" ht="15" customHeight="1" x14ac:dyDescent="0.35">
      <c r="A12" s="11" t="s">
        <v>7</v>
      </c>
      <c r="B12" s="11"/>
      <c r="C12" s="12">
        <f>SUM(C7:C11)</f>
        <v>1187.6027315842086</v>
      </c>
      <c r="D12" s="12">
        <f t="shared" ref="D12:S12" si="0">SUM(D7:D11)</f>
        <v>1305.6867307070822</v>
      </c>
      <c r="E12" s="12">
        <f t="shared" si="0"/>
        <v>1409.3193469018754</v>
      </c>
      <c r="F12" s="12">
        <f t="shared" si="0"/>
        <v>1440.0277182829432</v>
      </c>
      <c r="G12" s="12">
        <f t="shared" si="0"/>
        <v>1465.5151661461182</v>
      </c>
      <c r="H12" s="12">
        <f t="shared" si="0"/>
        <v>1472.889802621107</v>
      </c>
      <c r="I12" s="12">
        <f t="shared" si="0"/>
        <v>1523.9792754720279</v>
      </c>
      <c r="J12" s="12">
        <f t="shared" si="0"/>
        <v>1608.5645109302354</v>
      </c>
      <c r="K12" s="12">
        <f t="shared" si="0"/>
        <v>1703.6597250783329</v>
      </c>
      <c r="L12" s="12">
        <f t="shared" si="0"/>
        <v>1823.2364379067972</v>
      </c>
      <c r="M12" s="12">
        <f t="shared" si="0"/>
        <v>2081.2787418638809</v>
      </c>
      <c r="N12" s="12">
        <f t="shared" si="0"/>
        <v>2196.7883342305399</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4756.4058469475494</v>
      </c>
      <c r="D15" s="12">
        <v>4858.9853826311264</v>
      </c>
      <c r="E15" s="12">
        <v>5023.559759243336</v>
      </c>
      <c r="F15" s="12">
        <v>5123.2158211521928</v>
      </c>
      <c r="G15" s="12">
        <v>5219.9484092863286</v>
      </c>
      <c r="H15" s="12">
        <v>4767.4978503869306</v>
      </c>
      <c r="I15" s="12">
        <v>5016.7669819432504</v>
      </c>
      <c r="J15" s="12">
        <v>5167.0679277730014</v>
      </c>
      <c r="K15" s="12">
        <v>5075.4084264832327</v>
      </c>
      <c r="L15" s="12">
        <v>4859.8452278589848</v>
      </c>
      <c r="M15" s="12">
        <v>4993.6371453138436</v>
      </c>
      <c r="N15" s="12">
        <v>5089.7678417884781</v>
      </c>
      <c r="O15" s="12">
        <v>0</v>
      </c>
      <c r="P15" s="12">
        <v>0</v>
      </c>
      <c r="Q15" s="12">
        <v>0</v>
      </c>
      <c r="R15" s="12">
        <v>0</v>
      </c>
      <c r="S15" s="12">
        <v>0</v>
      </c>
    </row>
    <row r="16" spans="1:27" s="7" customFormat="1" ht="27" customHeight="1" thickBot="1" x14ac:dyDescent="0.4">
      <c r="A16" s="13" t="s">
        <v>11</v>
      </c>
      <c r="B16" s="14"/>
      <c r="C16" s="15">
        <f t="shared" ref="C16:S16" si="1">IF(C15&gt;0,C12/C15,"")</f>
        <v>0.24968490280247205</v>
      </c>
      <c r="D16" s="15">
        <f t="shared" si="1"/>
        <v>0.26871592068878725</v>
      </c>
      <c r="E16" s="15">
        <f t="shared" si="1"/>
        <v>0.28054196913030283</v>
      </c>
      <c r="F16" s="15">
        <f t="shared" si="1"/>
        <v>0.28107887087979172</v>
      </c>
      <c r="G16" s="15">
        <f t="shared" si="1"/>
        <v>0.28075280658693014</v>
      </c>
      <c r="H16" s="15">
        <f t="shared" si="1"/>
        <v>0.30894398882666874</v>
      </c>
      <c r="I16" s="15">
        <f t="shared" si="1"/>
        <v>0.30377716983014286</v>
      </c>
      <c r="J16" s="15">
        <f t="shared" si="1"/>
        <v>0.31131088915711708</v>
      </c>
      <c r="K16" s="15">
        <f t="shared" si="1"/>
        <v>0.33566948350180448</v>
      </c>
      <c r="L16" s="15">
        <f t="shared" si="1"/>
        <v>0.37516347793446664</v>
      </c>
      <c r="M16" s="15">
        <f t="shared" si="1"/>
        <v>0.41678613829941685</v>
      </c>
      <c r="N16" s="15">
        <f t="shared" si="1"/>
        <v>0.43160874965539042</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v>
      </c>
      <c r="I19" s="9">
        <v>0</v>
      </c>
      <c r="J19" s="9">
        <v>1.2750912694479879</v>
      </c>
      <c r="K19" s="9">
        <v>1.6194483688279326</v>
      </c>
      <c r="L19" s="9">
        <v>1.2313242391425094</v>
      </c>
      <c r="M19" s="9">
        <v>1.327669496223818</v>
      </c>
      <c r="N19" s="9">
        <v>1.3548466099095098</v>
      </c>
      <c r="O19" s="9">
        <v>0</v>
      </c>
      <c r="P19" s="9">
        <v>0</v>
      </c>
      <c r="Q19" s="9">
        <v>0</v>
      </c>
      <c r="R19" s="9">
        <v>0</v>
      </c>
      <c r="S19" s="9">
        <v>0</v>
      </c>
    </row>
    <row r="20" spans="1:19" s="4" customFormat="1" ht="15" customHeight="1" x14ac:dyDescent="0.35">
      <c r="A20" s="4" t="s">
        <v>14</v>
      </c>
      <c r="C20" s="9">
        <v>0</v>
      </c>
      <c r="D20" s="9">
        <v>0</v>
      </c>
      <c r="E20" s="9">
        <v>0</v>
      </c>
      <c r="F20" s="9">
        <v>0</v>
      </c>
      <c r="G20" s="9">
        <v>0</v>
      </c>
      <c r="H20" s="9">
        <v>0</v>
      </c>
      <c r="I20" s="9">
        <v>0</v>
      </c>
      <c r="J20" s="9">
        <v>2.8521658242751418</v>
      </c>
      <c r="K20" s="9">
        <v>3.7115920438977765</v>
      </c>
      <c r="L20" s="9">
        <v>2.723963809008823</v>
      </c>
      <c r="M20" s="9">
        <v>2.6276185519275144</v>
      </c>
      <c r="N20" s="9">
        <v>2.2565033470982292</v>
      </c>
      <c r="O20" s="9">
        <v>0</v>
      </c>
      <c r="P20" s="9">
        <v>0</v>
      </c>
      <c r="Q20" s="9">
        <v>0</v>
      </c>
      <c r="R20" s="9">
        <v>0</v>
      </c>
      <c r="S20" s="9">
        <v>0</v>
      </c>
    </row>
    <row r="21" spans="1:19" s="4" customFormat="1" ht="15" customHeight="1" x14ac:dyDescent="0.35">
      <c r="A21" s="4" t="s">
        <v>15</v>
      </c>
      <c r="C21" s="9">
        <v>22.757179447172863</v>
      </c>
      <c r="D21" s="9">
        <v>21.168470693313623</v>
      </c>
      <c r="E21" s="9">
        <v>18.42043392988143</v>
      </c>
      <c r="F21" s="9">
        <v>21.441820670610021</v>
      </c>
      <c r="G21" s="9">
        <v>20.479804969185469</v>
      </c>
      <c r="H21" s="9">
        <v>20.108135904728009</v>
      </c>
      <c r="I21" s="9">
        <v>21.267688959852567</v>
      </c>
      <c r="J21" s="9">
        <v>27.812928314834238</v>
      </c>
      <c r="K21" s="9">
        <v>29.959794823316752</v>
      </c>
      <c r="L21" s="9">
        <v>28.400761255004401</v>
      </c>
      <c r="M21" s="9">
        <v>28.746930831280928</v>
      </c>
      <c r="N21" s="9">
        <v>32.967934174464737</v>
      </c>
      <c r="O21" s="9">
        <v>0</v>
      </c>
      <c r="P21" s="9">
        <v>0</v>
      </c>
      <c r="Q21" s="9">
        <v>0</v>
      </c>
      <c r="R21" s="9">
        <v>0</v>
      </c>
      <c r="S21" s="9">
        <v>0</v>
      </c>
    </row>
    <row r="22" spans="1:19" s="4" customFormat="1" ht="15" customHeight="1" x14ac:dyDescent="0.35">
      <c r="A22" s="4" t="s">
        <v>16</v>
      </c>
      <c r="C22" s="9">
        <v>68.386414705879588</v>
      </c>
      <c r="D22" s="9">
        <v>63.612268773582329</v>
      </c>
      <c r="E22" s="9">
        <v>55.354286620419515</v>
      </c>
      <c r="F22" s="9">
        <v>58.351816474703817</v>
      </c>
      <c r="G22" s="9">
        <v>52.521054876042385</v>
      </c>
      <c r="H22" s="9">
        <v>51.430987053139582</v>
      </c>
      <c r="I22" s="9">
        <v>54.484675614524036</v>
      </c>
      <c r="J22" s="9">
        <v>62.212867042001534</v>
      </c>
      <c r="K22" s="9">
        <v>68.664452812108863</v>
      </c>
      <c r="L22" s="9">
        <v>62.828817420833943</v>
      </c>
      <c r="M22" s="9">
        <v>56.893653863474007</v>
      </c>
      <c r="N22" s="9">
        <v>54.908248112723577</v>
      </c>
      <c r="O22" s="9">
        <v>0</v>
      </c>
      <c r="P22" s="9">
        <v>0</v>
      </c>
      <c r="Q22" s="9">
        <v>0</v>
      </c>
      <c r="R22" s="9">
        <v>0</v>
      </c>
      <c r="S22" s="9">
        <v>0</v>
      </c>
    </row>
    <row r="23" spans="1:19" s="4" customFormat="1" ht="15" customHeight="1" x14ac:dyDescent="0.35">
      <c r="A23" s="16" t="s">
        <v>17</v>
      </c>
      <c r="C23" s="9">
        <v>11.95825372837291</v>
      </c>
      <c r="D23" s="9">
        <v>13.396679221731949</v>
      </c>
      <c r="E23" s="9">
        <v>10.498359197799557</v>
      </c>
      <c r="F23" s="9">
        <v>12.36139445988832</v>
      </c>
      <c r="G23" s="9">
        <v>14.232137728880367</v>
      </c>
      <c r="H23" s="9">
        <v>13.316806350366742</v>
      </c>
      <c r="I23" s="9">
        <v>11.442547749114778</v>
      </c>
      <c r="J23" s="9">
        <v>8.7396880760080862</v>
      </c>
      <c r="K23" s="9">
        <v>0.49628256464081855</v>
      </c>
      <c r="L23" s="9">
        <v>0.50859044660234132</v>
      </c>
      <c r="M23" s="9">
        <v>0.57724760705383726</v>
      </c>
      <c r="N23" s="9">
        <v>0.58064854710407299</v>
      </c>
      <c r="O23" s="9">
        <v>0</v>
      </c>
      <c r="P23" s="9">
        <v>0</v>
      </c>
      <c r="Q23" s="9">
        <v>0</v>
      </c>
      <c r="R23" s="9">
        <v>0</v>
      </c>
      <c r="S23" s="9">
        <v>0</v>
      </c>
    </row>
    <row r="24" spans="1:19" s="4" customFormat="1" ht="15" customHeight="1" x14ac:dyDescent="0.35">
      <c r="A24" s="16" t="s">
        <v>18</v>
      </c>
      <c r="C24" s="9">
        <v>35.935125463372572</v>
      </c>
      <c r="D24" s="9">
        <v>40.257662996668735</v>
      </c>
      <c r="E24" s="9">
        <v>31.548072444504825</v>
      </c>
      <c r="F24" s="9">
        <v>33.640325230567399</v>
      </c>
      <c r="G24" s="9">
        <v>36.498730714799784</v>
      </c>
      <c r="H24" s="9">
        <v>34.060665704663343</v>
      </c>
      <c r="I24" s="9">
        <v>29.314116051401129</v>
      </c>
      <c r="J24" s="9">
        <v>19.549219920552538</v>
      </c>
      <c r="K24" s="9">
        <v>1.1374233682912553</v>
      </c>
      <c r="L24" s="9">
        <v>1.1251154863297326</v>
      </c>
      <c r="M24" s="9">
        <v>1.1424428486641434</v>
      </c>
      <c r="N24" s="9">
        <v>0.96707286304209394</v>
      </c>
      <c r="O24" s="9">
        <v>0</v>
      </c>
      <c r="P24" s="9">
        <v>0</v>
      </c>
      <c r="Q24" s="9">
        <v>0</v>
      </c>
      <c r="R24" s="9">
        <v>0</v>
      </c>
      <c r="S24" s="9">
        <v>0</v>
      </c>
    </row>
    <row r="25" spans="1:19" s="4" customFormat="1" ht="15" customHeight="1" x14ac:dyDescent="0.35">
      <c r="A25" s="4" t="s">
        <v>19</v>
      </c>
      <c r="C25" s="9">
        <v>0</v>
      </c>
      <c r="D25" s="9">
        <v>0</v>
      </c>
      <c r="E25" s="9">
        <v>0</v>
      </c>
      <c r="F25" s="9">
        <v>40.431833381102514</v>
      </c>
      <c r="G25" s="9">
        <v>107.13381102512659</v>
      </c>
      <c r="H25" s="9">
        <v>162.72498328078723</v>
      </c>
      <c r="I25" s="10">
        <v>115.37315372121907</v>
      </c>
      <c r="J25" s="9">
        <v>63</v>
      </c>
      <c r="K25" s="9">
        <v>178.31</v>
      </c>
      <c r="L25" s="9">
        <v>203.45</v>
      </c>
      <c r="M25" s="9">
        <v>166.65</v>
      </c>
      <c r="N25" s="9">
        <v>202.48</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0</v>
      </c>
      <c r="K26" s="21">
        <v>0</v>
      </c>
      <c r="L26" s="21">
        <v>0</v>
      </c>
      <c r="M26" s="21">
        <v>0</v>
      </c>
      <c r="N26" s="21">
        <v>0</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63</v>
      </c>
      <c r="K27" s="21">
        <v>178.31</v>
      </c>
      <c r="L27" s="21">
        <v>203.45</v>
      </c>
      <c r="M27" s="21">
        <v>166.65</v>
      </c>
      <c r="N27" s="21">
        <v>202.48</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131.88873602751502</v>
      </c>
      <c r="K30" s="9">
        <v>39.275669246202312</v>
      </c>
      <c r="L30" s="9">
        <v>1.8391134040314228E-3</v>
      </c>
      <c r="M30" s="9">
        <v>3.1049966560203757E-4</v>
      </c>
      <c r="N30" s="9">
        <v>0</v>
      </c>
      <c r="O30" s="9">
        <v>0</v>
      </c>
      <c r="P30" s="9">
        <v>0</v>
      </c>
      <c r="Q30" s="9">
        <v>0</v>
      </c>
      <c r="R30" s="9">
        <v>0</v>
      </c>
      <c r="S30" s="9">
        <v>0</v>
      </c>
    </row>
    <row r="31" spans="1:19" s="4" customFormat="1" ht="15" customHeight="1" x14ac:dyDescent="0.35">
      <c r="A31" s="4" t="s">
        <v>26</v>
      </c>
      <c r="C31" s="9">
        <v>9.553835865099837E-2</v>
      </c>
      <c r="D31" s="9">
        <v>0.6687685105569886</v>
      </c>
      <c r="E31" s="9">
        <v>0.59711474156873989</v>
      </c>
      <c r="F31" s="9">
        <v>1.3853062004394765</v>
      </c>
      <c r="G31" s="9">
        <v>0.14330753797649756</v>
      </c>
      <c r="H31" s="9">
        <v>7.1653768988248781E-2</v>
      </c>
      <c r="I31" s="9">
        <v>0</v>
      </c>
      <c r="J31" s="9">
        <v>2.3884589662749593E-2</v>
      </c>
      <c r="K31" s="9">
        <v>2.3884589662749593E-2</v>
      </c>
      <c r="L31" s="9">
        <v>0.31049966561574471</v>
      </c>
      <c r="M31" s="9">
        <v>0.31049966561574471</v>
      </c>
      <c r="N31" s="9">
        <v>4.7769179325499185E-2</v>
      </c>
      <c r="O31" s="9">
        <v>0</v>
      </c>
      <c r="P31" s="9">
        <v>0</v>
      </c>
      <c r="Q31" s="9">
        <v>0</v>
      </c>
      <c r="R31" s="9">
        <v>0</v>
      </c>
      <c r="S31" s="9">
        <v>0</v>
      </c>
    </row>
    <row r="32" spans="1:19" s="4" customFormat="1" ht="15" customHeight="1" x14ac:dyDescent="0.35">
      <c r="A32" s="11" t="s">
        <v>171</v>
      </c>
      <c r="C32" s="12">
        <v>68.946740704956056</v>
      </c>
      <c r="D32" s="12">
        <v>66.986624465572987</v>
      </c>
      <c r="E32" s="12">
        <v>57.14655876407187</v>
      </c>
      <c r="F32" s="12">
        <v>107.78308571795536</v>
      </c>
      <c r="G32" s="12">
        <v>172.70876871494713</v>
      </c>
      <c r="H32" s="12">
        <v>226.38378316196224</v>
      </c>
      <c r="I32" s="24">
        <v>179.98492386996526</v>
      </c>
      <c r="J32" s="12">
        <v>147.64746521033365</v>
      </c>
      <c r="K32" s="12">
        <v>261.80301146707234</v>
      </c>
      <c r="L32" s="12">
        <v>281.1171147798259</v>
      </c>
      <c r="M32" s="12">
        <v>245.73292216637526</v>
      </c>
      <c r="N32" s="12">
        <v>292.25471703281346</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4299.9760290350941</v>
      </c>
      <c r="D35" s="12">
        <v>4065.7485978905484</v>
      </c>
      <c r="E35" s="12">
        <v>4222.4875344335633</v>
      </c>
      <c r="F35" s="12">
        <v>4448.1384403782276</v>
      </c>
      <c r="G35" s="12">
        <v>5029.4037238863757</v>
      </c>
      <c r="H35" s="12">
        <v>5020.9334277034659</v>
      </c>
      <c r="I35" s="12">
        <v>4691.4564011191524</v>
      </c>
      <c r="J35" s="12">
        <v>4831.9363027617319</v>
      </c>
      <c r="K35" s="12">
        <v>5315.4001106929854</v>
      </c>
      <c r="L35" s="12">
        <v>5163.0912918777294</v>
      </c>
      <c r="M35" s="12">
        <v>5255.8479017403779</v>
      </c>
      <c r="N35" s="12">
        <v>5325.1419901123709</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1.6034215130363776E-2</v>
      </c>
      <c r="D37" s="15">
        <f t="shared" si="2"/>
        <v>1.6475840267233439E-2</v>
      </c>
      <c r="E37" s="15">
        <f t="shared" si="2"/>
        <v>1.3533860857623099E-2</v>
      </c>
      <c r="F37" s="15">
        <f t="shared" si="2"/>
        <v>2.4231054667621925E-2</v>
      </c>
      <c r="G37" s="15">
        <f t="shared" si="2"/>
        <v>3.4339810084184241E-2</v>
      </c>
      <c r="H37" s="15">
        <f t="shared" si="2"/>
        <v>4.5087987407454705E-2</v>
      </c>
      <c r="I37" s="27">
        <f t="shared" si="2"/>
        <v>3.8364402966002124E-2</v>
      </c>
      <c r="J37" s="15">
        <f t="shared" si="2"/>
        <v>3.0556583522416171E-2</v>
      </c>
      <c r="K37" s="15">
        <f t="shared" si="2"/>
        <v>4.9253679123873191E-2</v>
      </c>
      <c r="L37" s="15">
        <f t="shared" si="2"/>
        <v>5.4447442217816826E-2</v>
      </c>
      <c r="M37" s="15">
        <f t="shared" si="2"/>
        <v>4.6754192046730515E-2</v>
      </c>
      <c r="N37" s="15">
        <f t="shared" si="2"/>
        <v>5.4882051516272588E-2</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3059.0904748256426</v>
      </c>
      <c r="D40" s="9">
        <v>3183.4575331995798</v>
      </c>
      <c r="E40" s="9">
        <v>3055.7944014521831</v>
      </c>
      <c r="F40" s="9">
        <v>3230.557944014522</v>
      </c>
      <c r="G40" s="9">
        <v>3801.4235215438998</v>
      </c>
      <c r="H40" s="9">
        <v>3758.8372981752173</v>
      </c>
      <c r="I40" s="10">
        <v>3930.9974204643163</v>
      </c>
      <c r="J40" s="9">
        <v>3454.237126206172</v>
      </c>
      <c r="K40" s="9">
        <v>3654.0556033247349</v>
      </c>
      <c r="L40" s="9">
        <v>3504.2753415496322</v>
      </c>
      <c r="M40" s="9">
        <v>3456.816661889749</v>
      </c>
      <c r="N40" s="9">
        <v>3330.87322059807</v>
      </c>
      <c r="O40" s="9">
        <v>0</v>
      </c>
      <c r="P40" s="9">
        <v>0</v>
      </c>
      <c r="Q40" s="9">
        <v>0</v>
      </c>
      <c r="R40" s="9">
        <v>0</v>
      </c>
      <c r="S40" s="9">
        <v>0</v>
      </c>
    </row>
    <row r="41" spans="1:19" s="4" customFormat="1" ht="15" customHeight="1" x14ac:dyDescent="0.35">
      <c r="A41" s="4" t="s">
        <v>33</v>
      </c>
      <c r="C41" s="9">
        <v>32.674118658641447</v>
      </c>
      <c r="D41" s="9">
        <v>18.104518964364193</v>
      </c>
      <c r="E41" s="9">
        <v>63.270278016623678</v>
      </c>
      <c r="F41" s="9">
        <v>22.762013948600362</v>
      </c>
      <c r="G41" s="9">
        <v>19.44205598547817</v>
      </c>
      <c r="H41" s="9">
        <v>20.899015954905895</v>
      </c>
      <c r="I41" s="10">
        <v>35.707461545810645</v>
      </c>
      <c r="J41" s="9">
        <v>49.918792395146653</v>
      </c>
      <c r="K41" s="9">
        <v>50.683099264354638</v>
      </c>
      <c r="L41" s="9">
        <v>46.933218687302954</v>
      </c>
      <c r="M41" s="9">
        <v>74.400496799464989</v>
      </c>
      <c r="N41" s="9">
        <v>78.747492118085418</v>
      </c>
      <c r="O41" s="9">
        <v>0</v>
      </c>
      <c r="P41" s="9">
        <v>0</v>
      </c>
      <c r="Q41" s="9">
        <v>0</v>
      </c>
      <c r="R41" s="9">
        <v>0</v>
      </c>
      <c r="S41" s="9">
        <v>0</v>
      </c>
    </row>
    <row r="42" spans="1:19" s="4" customFormat="1" ht="15" customHeight="1" x14ac:dyDescent="0.35">
      <c r="A42" s="4" t="s">
        <v>34</v>
      </c>
      <c r="C42" s="9">
        <v>0</v>
      </c>
      <c r="D42" s="9">
        <v>0</v>
      </c>
      <c r="E42" s="9">
        <v>0</v>
      </c>
      <c r="F42" s="9">
        <v>0</v>
      </c>
      <c r="G42" s="9">
        <v>0</v>
      </c>
      <c r="H42" s="9">
        <v>0</v>
      </c>
      <c r="I42" s="9">
        <v>0</v>
      </c>
      <c r="J42" s="9">
        <v>0</v>
      </c>
      <c r="K42" s="9">
        <v>0</v>
      </c>
      <c r="L42" s="9">
        <v>0</v>
      </c>
      <c r="M42" s="9">
        <v>0</v>
      </c>
      <c r="N42" s="9">
        <v>0</v>
      </c>
      <c r="O42" s="9">
        <v>0</v>
      </c>
      <c r="P42" s="9">
        <v>0</v>
      </c>
      <c r="Q42" s="9">
        <v>0</v>
      </c>
      <c r="R42" s="9">
        <v>0</v>
      </c>
      <c r="S42" s="9">
        <v>0</v>
      </c>
    </row>
    <row r="43" spans="1:19" s="4" customFormat="1" ht="15" customHeight="1" x14ac:dyDescent="0.35">
      <c r="A43" s="11" t="s">
        <v>35</v>
      </c>
      <c r="C43" s="12">
        <v>3091.764593484284</v>
      </c>
      <c r="D43" s="12">
        <v>3201.5620521639439</v>
      </c>
      <c r="E43" s="12">
        <v>3119.0646794688068</v>
      </c>
      <c r="F43" s="12">
        <v>3253.3199579631223</v>
      </c>
      <c r="G43" s="12">
        <v>3820.8655775293778</v>
      </c>
      <c r="H43" s="12">
        <v>3779.736314130123</v>
      </c>
      <c r="I43" s="12">
        <v>3966.7048820101268</v>
      </c>
      <c r="J43" s="12">
        <v>3504.1559186013187</v>
      </c>
      <c r="K43" s="12">
        <v>3704.7387025890894</v>
      </c>
      <c r="L43" s="12">
        <v>3551.2085602369352</v>
      </c>
      <c r="M43" s="12">
        <v>3531.2171586892141</v>
      </c>
      <c r="N43" s="12">
        <v>3409.6207127161556</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17604.333070602846</v>
      </c>
      <c r="D45" s="12">
        <v>17748.929612114262</v>
      </c>
      <c r="E45" s="12">
        <v>17735.445280405082</v>
      </c>
      <c r="F45" s="12">
        <v>16731.673855928155</v>
      </c>
      <c r="G45" s="12">
        <v>16492.28109773574</v>
      </c>
      <c r="H45" s="12">
        <v>14301.351963313271</v>
      </c>
      <c r="I45" s="12">
        <v>14563.925026273049</v>
      </c>
      <c r="J45" s="12">
        <v>14413.886285468616</v>
      </c>
      <c r="K45" s="12">
        <v>14343.613523454665</v>
      </c>
      <c r="L45" s="12">
        <v>13558.914994745392</v>
      </c>
      <c r="M45" s="12">
        <v>13206.409787904842</v>
      </c>
      <c r="N45" s="12">
        <v>13171.531217158688</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0.1756252043792085</v>
      </c>
      <c r="D47" s="15">
        <f t="shared" si="3"/>
        <v>0.18038057066713287</v>
      </c>
      <c r="E47" s="15">
        <f t="shared" si="3"/>
        <v>0.17586616124687265</v>
      </c>
      <c r="F47" s="15">
        <f t="shared" si="3"/>
        <v>0.19444079450607071</v>
      </c>
      <c r="G47" s="15">
        <f t="shared" si="3"/>
        <v>0.23167599162822616</v>
      </c>
      <c r="H47" s="15">
        <f t="shared" si="3"/>
        <v>0.26429223781263061</v>
      </c>
      <c r="I47" s="15">
        <f t="shared" si="3"/>
        <v>0.27236509902751249</v>
      </c>
      <c r="J47" s="15">
        <f t="shared" si="3"/>
        <v>0.24310972413692755</v>
      </c>
      <c r="K47" s="15">
        <f t="shared" si="3"/>
        <v>0.25828489428630402</v>
      </c>
      <c r="L47" s="15">
        <f t="shared" si="3"/>
        <v>0.26190949361458249</v>
      </c>
      <c r="M47" s="15">
        <f t="shared" si="3"/>
        <v>0.26738661115326723</v>
      </c>
      <c r="N47" s="15">
        <f t="shared" si="3"/>
        <v>0.25886289577892113</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1152.8872984086629</v>
      </c>
      <c r="D50" s="9">
        <v>1271.1215807920366</v>
      </c>
      <c r="E50" s="9">
        <v>1380.4005537741941</v>
      </c>
      <c r="F50" s="9">
        <v>1406.2245031524449</v>
      </c>
      <c r="G50" s="9">
        <v>1430.803223448052</v>
      </c>
      <c r="H50" s="9">
        <v>1439.4648603660123</v>
      </c>
      <c r="I50" s="9">
        <v>1491.2690387630603</v>
      </c>
      <c r="J50" s="9">
        <v>1570.7368032699449</v>
      </c>
      <c r="K50" s="9">
        <v>1671.584199321547</v>
      </c>
      <c r="L50" s="9">
        <v>1793.0957619660476</v>
      </c>
      <c r="M50" s="9">
        <v>2050.6268939293223</v>
      </c>
      <c r="N50" s="9">
        <v>2161.8849048990619</v>
      </c>
      <c r="O50" s="9">
        <v>0</v>
      </c>
      <c r="P50" s="9">
        <v>0</v>
      </c>
      <c r="Q50" s="9">
        <v>0</v>
      </c>
      <c r="R50" s="9">
        <v>0</v>
      </c>
      <c r="S50" s="9">
        <v>0</v>
      </c>
    </row>
    <row r="51" spans="1:19" s="4" customFormat="1" ht="15" customHeight="1" x14ac:dyDescent="0.35">
      <c r="A51" s="29" t="s">
        <v>42</v>
      </c>
      <c r="B51" s="29"/>
      <c r="C51" s="9">
        <v>3091.764593484284</v>
      </c>
      <c r="D51" s="9">
        <v>3201.5620521639439</v>
      </c>
      <c r="E51" s="9">
        <v>3119.0646794688068</v>
      </c>
      <c r="F51" s="9">
        <v>3253.3199579631223</v>
      </c>
      <c r="G51" s="9">
        <v>3820.8655775293778</v>
      </c>
      <c r="H51" s="9">
        <v>3779.736314130123</v>
      </c>
      <c r="I51" s="9">
        <v>3966.7048820101268</v>
      </c>
      <c r="J51" s="9">
        <v>3504.1559186013187</v>
      </c>
      <c r="K51" s="9">
        <v>3704.7387025890894</v>
      </c>
      <c r="L51" s="9">
        <v>3551.2085602369352</v>
      </c>
      <c r="M51" s="9">
        <v>3531.2171586892141</v>
      </c>
      <c r="N51" s="9">
        <v>3409.6207127161556</v>
      </c>
      <c r="O51" s="9">
        <v>0</v>
      </c>
      <c r="P51" s="9">
        <v>0</v>
      </c>
      <c r="Q51" s="9">
        <v>0</v>
      </c>
      <c r="R51" s="9">
        <v>0</v>
      </c>
      <c r="S51" s="9">
        <v>0</v>
      </c>
    </row>
    <row r="52" spans="1:19" s="4" customFormat="1" ht="15" customHeight="1" x14ac:dyDescent="0.35">
      <c r="A52" s="29" t="s">
        <v>43</v>
      </c>
      <c r="B52" s="29"/>
      <c r="C52" s="9">
        <v>34.810971534196767</v>
      </c>
      <c r="D52" s="9">
        <v>35.23391842560256</v>
      </c>
      <c r="E52" s="9">
        <v>29.515907869249723</v>
      </c>
      <c r="F52" s="9">
        <v>75.620354712040339</v>
      </c>
      <c r="G52" s="9">
        <v>141.98906126116893</v>
      </c>
      <c r="H52" s="9">
        <v>196.22157930487023</v>
      </c>
      <c r="I52" s="9">
        <v>148.0833904301864</v>
      </c>
      <c r="J52" s="9">
        <v>100.82770766029032</v>
      </c>
      <c r="K52" s="9">
        <v>210.38552575678548</v>
      </c>
      <c r="L52" s="9">
        <v>233.59067594074924</v>
      </c>
      <c r="M52" s="9">
        <v>197.30184793455859</v>
      </c>
      <c r="N52" s="9">
        <v>237.38342933147831</v>
      </c>
      <c r="O52" s="9">
        <v>0</v>
      </c>
      <c r="P52" s="9">
        <v>0</v>
      </c>
      <c r="Q52" s="9">
        <v>0</v>
      </c>
      <c r="R52" s="9">
        <v>0</v>
      </c>
      <c r="S52" s="9">
        <v>0</v>
      </c>
    </row>
    <row r="53" spans="1:19" s="4" customFormat="1" ht="15" customHeight="1" x14ac:dyDescent="0.35">
      <c r="A53" s="4" t="s">
        <v>44</v>
      </c>
      <c r="B53" s="29"/>
      <c r="C53" s="9">
        <f>C50+C51+C52</f>
        <v>4279.4628634271439</v>
      </c>
      <c r="D53" s="9">
        <f t="shared" ref="D53:S53" si="4">D50+D51+D52</f>
        <v>4507.9175513815835</v>
      </c>
      <c r="E53" s="9">
        <f t="shared" si="4"/>
        <v>4528.981141112251</v>
      </c>
      <c r="F53" s="9">
        <f t="shared" si="4"/>
        <v>4735.1648158276075</v>
      </c>
      <c r="G53" s="9">
        <f t="shared" si="4"/>
        <v>5393.6578622385987</v>
      </c>
      <c r="H53" s="9">
        <f t="shared" si="4"/>
        <v>5415.4227538010055</v>
      </c>
      <c r="I53" s="9">
        <f t="shared" si="4"/>
        <v>5606.0573112033735</v>
      </c>
      <c r="J53" s="9">
        <f t="shared" si="4"/>
        <v>5175.7204295315532</v>
      </c>
      <c r="K53" s="9">
        <f t="shared" si="4"/>
        <v>5586.7084276674223</v>
      </c>
      <c r="L53" s="9">
        <f t="shared" si="4"/>
        <v>5577.8949981437318</v>
      </c>
      <c r="M53" s="9">
        <f t="shared" si="4"/>
        <v>5779.1459005530951</v>
      </c>
      <c r="N53" s="9">
        <f t="shared" si="4"/>
        <v>5808.889046946696</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4279.4628634271439</v>
      </c>
      <c r="D60" s="12">
        <f t="shared" si="5"/>
        <v>4507.9175513815835</v>
      </c>
      <c r="E60" s="12">
        <f t="shared" si="5"/>
        <v>4528.981141112251</v>
      </c>
      <c r="F60" s="12">
        <f t="shared" si="5"/>
        <v>4735.1648158276075</v>
      </c>
      <c r="G60" s="12">
        <f t="shared" si="5"/>
        <v>5393.6578622385987</v>
      </c>
      <c r="H60" s="12">
        <f t="shared" si="5"/>
        <v>5415.4227538010055</v>
      </c>
      <c r="I60" s="12">
        <f t="shared" si="5"/>
        <v>5606.0573112033735</v>
      </c>
      <c r="J60" s="12">
        <f t="shared" si="5"/>
        <v>5175.7204295315532</v>
      </c>
      <c r="K60" s="12">
        <f t="shared" si="5"/>
        <v>5586.7084276674223</v>
      </c>
      <c r="L60" s="12">
        <f t="shared" si="5"/>
        <v>5577.8949981437318</v>
      </c>
      <c r="M60" s="12">
        <f t="shared" si="5"/>
        <v>5779.1459005530951</v>
      </c>
      <c r="N60" s="12">
        <f t="shared" si="5"/>
        <v>5808.889046946696</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26191.012634947932</v>
      </c>
      <c r="D63" s="9">
        <v>26072.466967612498</v>
      </c>
      <c r="E63" s="9">
        <v>26487.600386930353</v>
      </c>
      <c r="F63" s="9">
        <v>25882.448361517148</v>
      </c>
      <c r="G63" s="9">
        <v>26320.489524218974</v>
      </c>
      <c r="H63" s="9">
        <v>23823.66023215821</v>
      </c>
      <c r="I63" s="9">
        <v>24003.368663418361</v>
      </c>
      <c r="J63" s="9">
        <v>24174.351977644023</v>
      </c>
      <c r="K63" s="9">
        <v>24459.8684866724</v>
      </c>
      <c r="L63" s="9">
        <v>23353.999202254705</v>
      </c>
      <c r="M63" s="9">
        <v>23261.116800420372</v>
      </c>
      <c r="N63" s="9">
        <v>23436.758876468899</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26191.012634947932</v>
      </c>
      <c r="D66" s="9">
        <v>26072.466967612498</v>
      </c>
      <c r="E66" s="9">
        <v>26487.600386930353</v>
      </c>
      <c r="F66" s="9">
        <v>25882.448361517148</v>
      </c>
      <c r="G66" s="9">
        <v>26320.489524218974</v>
      </c>
      <c r="H66" s="9">
        <v>23823.66023215821</v>
      </c>
      <c r="I66" s="9">
        <v>24003.368663418361</v>
      </c>
      <c r="J66" s="9">
        <v>24174.351977644023</v>
      </c>
      <c r="K66" s="9">
        <v>24459.8684866724</v>
      </c>
      <c r="L66" s="9">
        <v>23353.999202254705</v>
      </c>
      <c r="M66" s="9">
        <v>23261.116800420372</v>
      </c>
      <c r="N66" s="9">
        <v>23436.758876468899</v>
      </c>
      <c r="O66" s="9">
        <v>0</v>
      </c>
      <c r="P66" s="9">
        <v>0</v>
      </c>
      <c r="Q66" s="9">
        <v>0</v>
      </c>
      <c r="R66" s="9">
        <v>0</v>
      </c>
      <c r="S66" s="9">
        <v>0</v>
      </c>
    </row>
    <row r="67" spans="1:27" s="4" customFormat="1" ht="15" customHeight="1" x14ac:dyDescent="0.35">
      <c r="A67" s="11" t="s">
        <v>54</v>
      </c>
      <c r="C67" s="9">
        <v>26191.012634947932</v>
      </c>
      <c r="D67" s="9">
        <v>26072.466967612498</v>
      </c>
      <c r="E67" s="9">
        <v>26487.600386930353</v>
      </c>
      <c r="F67" s="9">
        <v>25882.448361517148</v>
      </c>
      <c r="G67" s="9">
        <v>26320.489524218974</v>
      </c>
      <c r="H67" s="9">
        <v>23823.66023215821</v>
      </c>
      <c r="I67" s="9">
        <v>24003.368663418361</v>
      </c>
      <c r="J67" s="9">
        <v>24174.351977644023</v>
      </c>
      <c r="K67" s="9">
        <v>24459.8684866724</v>
      </c>
      <c r="L67" s="9">
        <v>23353.999202254705</v>
      </c>
      <c r="M67" s="9">
        <v>23261.116800420372</v>
      </c>
      <c r="N67" s="9">
        <v>23436.758876468899</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0.16339432625513875</v>
      </c>
      <c r="D69" s="15">
        <f t="shared" si="6"/>
        <v>0.17289954023074869</v>
      </c>
      <c r="E69" s="15">
        <f t="shared" si="6"/>
        <v>0.17098495427871843</v>
      </c>
      <c r="F69" s="15">
        <f t="shared" si="6"/>
        <v>0.18294887522573028</v>
      </c>
      <c r="G69" s="15">
        <f t="shared" si="6"/>
        <v>0.2049223992310473</v>
      </c>
      <c r="H69" s="15">
        <f t="shared" si="6"/>
        <v>0.22731279329156284</v>
      </c>
      <c r="I69" s="15">
        <f t="shared" si="6"/>
        <v>0.23355293958164808</v>
      </c>
      <c r="J69" s="15">
        <f t="shared" si="6"/>
        <v>0.21409965546617177</v>
      </c>
      <c r="K69" s="15">
        <f t="shared" si="6"/>
        <v>0.22840304438723727</v>
      </c>
      <c r="L69" s="15">
        <f t="shared" si="6"/>
        <v>0.23884110596377925</v>
      </c>
      <c r="M69" s="15">
        <f t="shared" si="6"/>
        <v>0.24844662232419792</v>
      </c>
      <c r="N69" s="15">
        <f t="shared" si="6"/>
        <v>0.24785377012087487</v>
      </c>
      <c r="O69" s="15" t="str">
        <f t="shared" si="6"/>
        <v/>
      </c>
      <c r="P69" s="15" t="str">
        <f t="shared" si="6"/>
        <v/>
      </c>
      <c r="Q69" s="15" t="str">
        <f t="shared" si="6"/>
        <v/>
      </c>
      <c r="R69" s="15" t="str">
        <f t="shared" si="6"/>
        <v/>
      </c>
      <c r="S69" s="15"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84" t="s">
        <v>80</v>
      </c>
      <c r="E72" s="33"/>
      <c r="F72" s="3"/>
      <c r="G72" s="3"/>
      <c r="H72" s="3"/>
      <c r="I72" s="34"/>
      <c r="J72" s="192" t="s">
        <v>59</v>
      </c>
      <c r="K72" s="192"/>
      <c r="L72" s="192" t="s">
        <v>60</v>
      </c>
      <c r="M72" s="192"/>
      <c r="N72" s="192" t="s">
        <v>61</v>
      </c>
      <c r="O72" s="192"/>
      <c r="P72" s="192" t="s">
        <v>62</v>
      </c>
      <c r="Q72" s="192"/>
      <c r="R72" s="35"/>
      <c r="S72" s="84" t="s">
        <v>63</v>
      </c>
    </row>
    <row r="73" spans="1:27" s="4" customFormat="1" ht="22.5" customHeight="1" x14ac:dyDescent="0.35">
      <c r="D73" s="36">
        <v>0.17799999999999999</v>
      </c>
      <c r="J73" s="191">
        <v>0.19039999999999999</v>
      </c>
      <c r="K73" s="191"/>
      <c r="L73" s="191">
        <v>0.1966</v>
      </c>
      <c r="M73" s="191"/>
      <c r="N73" s="191">
        <v>0.2059</v>
      </c>
      <c r="O73" s="191"/>
      <c r="P73" s="191">
        <v>0.21829999999999999</v>
      </c>
      <c r="Q73" s="191"/>
      <c r="R73" s="37"/>
      <c r="S73" s="36">
        <v>0.24</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H1:K2"/>
    <mergeCell ref="J73:K73"/>
    <mergeCell ref="L73:M73"/>
    <mergeCell ref="N73:O73"/>
    <mergeCell ref="P73:Q73"/>
    <mergeCell ref="J71:Q71"/>
    <mergeCell ref="J72:K72"/>
    <mergeCell ref="L72:M72"/>
    <mergeCell ref="N72:O72"/>
    <mergeCell ref="P72:Q7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108</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354.93430162613612</v>
      </c>
      <c r="D7" s="9">
        <v>354.66825923302378</v>
      </c>
      <c r="E7" s="9">
        <v>358.48064973299222</v>
      </c>
      <c r="F7" s="9">
        <v>353.94299110616663</v>
      </c>
      <c r="G7" s="9">
        <v>356.43849891968273</v>
      </c>
      <c r="H7" s="9">
        <v>370.77463679244966</v>
      </c>
      <c r="I7" s="9">
        <v>371.6129036696035</v>
      </c>
      <c r="J7" s="9">
        <v>360.90593488308781</v>
      </c>
      <c r="K7" s="9">
        <v>357.65906222534352</v>
      </c>
      <c r="L7" s="9">
        <v>371.86935935504169</v>
      </c>
      <c r="M7" s="9">
        <v>376.42646680984893</v>
      </c>
      <c r="N7" s="9">
        <v>368.83828002624654</v>
      </c>
      <c r="O7" s="9">
        <v>0</v>
      </c>
      <c r="P7" s="9">
        <v>0</v>
      </c>
      <c r="Q7" s="9">
        <v>0</v>
      </c>
      <c r="R7" s="9">
        <v>0</v>
      </c>
      <c r="S7" s="9">
        <v>0</v>
      </c>
    </row>
    <row r="8" spans="1:27" s="4" customFormat="1" ht="15" customHeight="1" x14ac:dyDescent="0.35">
      <c r="A8" s="4" t="s">
        <v>3</v>
      </c>
      <c r="C8" s="9">
        <v>0</v>
      </c>
      <c r="D8" s="9">
        <v>0</v>
      </c>
      <c r="E8" s="9">
        <v>0</v>
      </c>
      <c r="F8" s="9">
        <v>0</v>
      </c>
      <c r="G8" s="9">
        <v>0</v>
      </c>
      <c r="H8" s="9">
        <v>0</v>
      </c>
      <c r="I8" s="9">
        <v>0</v>
      </c>
      <c r="J8" s="9">
        <v>0</v>
      </c>
      <c r="K8" s="9">
        <v>0</v>
      </c>
      <c r="L8" s="9">
        <v>0.34393809114359414</v>
      </c>
      <c r="M8" s="9">
        <v>0.45858412152479217</v>
      </c>
      <c r="N8" s="9">
        <v>0.51590713671539123</v>
      </c>
      <c r="O8" s="9">
        <v>0</v>
      </c>
      <c r="P8" s="9">
        <v>0</v>
      </c>
      <c r="Q8" s="9">
        <v>0</v>
      </c>
      <c r="R8" s="9">
        <v>0</v>
      </c>
      <c r="S8" s="9">
        <v>0</v>
      </c>
    </row>
    <row r="9" spans="1:27" s="4" customFormat="1" ht="15" customHeight="1" x14ac:dyDescent="0.35">
      <c r="A9" s="4" t="s">
        <v>4</v>
      </c>
      <c r="C9" s="9">
        <v>1.7196904557179707E-4</v>
      </c>
      <c r="D9" s="9">
        <v>3.0094582975064492E-3</v>
      </c>
      <c r="E9" s="9">
        <v>1.2295786758383489E-2</v>
      </c>
      <c r="F9" s="9">
        <v>3.7145313843508165E-2</v>
      </c>
      <c r="G9" s="9">
        <v>6.3370593293207225E-2</v>
      </c>
      <c r="H9" s="9">
        <v>0.34170249355116084</v>
      </c>
      <c r="I9" s="9">
        <v>1.1058469475494412</v>
      </c>
      <c r="J9" s="9">
        <v>5.6495270851246771</v>
      </c>
      <c r="K9" s="9">
        <v>13.998796216680999</v>
      </c>
      <c r="L9" s="9">
        <v>18.492175408426483</v>
      </c>
      <c r="M9" s="9">
        <v>22.082459157351678</v>
      </c>
      <c r="N9" s="9">
        <v>23.579707652622528</v>
      </c>
      <c r="O9" s="9">
        <v>0</v>
      </c>
      <c r="P9" s="9">
        <v>0</v>
      </c>
      <c r="Q9" s="9">
        <v>0</v>
      </c>
      <c r="R9" s="9">
        <v>0</v>
      </c>
      <c r="S9" s="9">
        <v>0</v>
      </c>
    </row>
    <row r="10" spans="1:27" s="4" customFormat="1" ht="15" customHeight="1" x14ac:dyDescent="0.35">
      <c r="A10" s="4" t="s">
        <v>5</v>
      </c>
      <c r="C10" s="9">
        <v>7.7781599312123815</v>
      </c>
      <c r="D10" s="9">
        <v>7.0124677558039554</v>
      </c>
      <c r="E10" s="9">
        <v>6.4947549441100607</v>
      </c>
      <c r="F10" s="9">
        <v>5.5884780739466891</v>
      </c>
      <c r="G10" s="9">
        <v>19.983490971625105</v>
      </c>
      <c r="H10" s="9">
        <v>10.287016337059329</v>
      </c>
      <c r="I10" s="9">
        <v>10.277558039552881</v>
      </c>
      <c r="J10" s="9">
        <v>10.759845227858985</v>
      </c>
      <c r="K10" s="9">
        <v>9.8179707652622525</v>
      </c>
      <c r="L10" s="9">
        <v>10.215821152192605</v>
      </c>
      <c r="M10" s="9">
        <v>10.731642304385211</v>
      </c>
      <c r="N10" s="9">
        <v>11.288306104901116</v>
      </c>
      <c r="O10" s="9">
        <v>0</v>
      </c>
      <c r="P10" s="9">
        <v>0</v>
      </c>
      <c r="Q10" s="9">
        <v>0</v>
      </c>
      <c r="R10" s="9">
        <v>0</v>
      </c>
      <c r="S10" s="9">
        <v>0</v>
      </c>
    </row>
    <row r="11" spans="1:27" s="4" customFormat="1" ht="15" customHeight="1" x14ac:dyDescent="0.35">
      <c r="A11" s="4" t="s">
        <v>6</v>
      </c>
      <c r="C11" s="9">
        <v>2.6065348237317156</v>
      </c>
      <c r="D11" s="9">
        <v>2.7659501289767676</v>
      </c>
      <c r="E11" s="9">
        <v>2.9854686156491943</v>
      </c>
      <c r="F11" s="9">
        <v>4.141014617368894</v>
      </c>
      <c r="G11" s="9">
        <v>4.8071367153912012</v>
      </c>
      <c r="H11" s="9">
        <v>5.9014617368873692</v>
      </c>
      <c r="I11" s="10">
        <v>8.370507308684461</v>
      </c>
      <c r="J11" s="9">
        <v>10.886930352536554</v>
      </c>
      <c r="K11" s="9">
        <v>13.164832330180527</v>
      </c>
      <c r="L11" s="9">
        <v>12.119346517626841</v>
      </c>
      <c r="M11" s="9">
        <v>11.156319862424755</v>
      </c>
      <c r="N11" s="9">
        <v>11.375924333619947</v>
      </c>
      <c r="O11" s="9">
        <v>0</v>
      </c>
      <c r="P11" s="9">
        <v>0</v>
      </c>
      <c r="Q11" s="9">
        <v>0</v>
      </c>
      <c r="R11" s="9">
        <v>0</v>
      </c>
      <c r="S11" s="9">
        <v>0</v>
      </c>
    </row>
    <row r="12" spans="1:27" s="4" customFormat="1" ht="15" customHeight="1" x14ac:dyDescent="0.35">
      <c r="A12" s="11" t="s">
        <v>7</v>
      </c>
      <c r="B12" s="11"/>
      <c r="C12" s="12">
        <f>SUM(C7:C11)</f>
        <v>365.31916835012578</v>
      </c>
      <c r="D12" s="12">
        <f t="shared" ref="D12:S12" si="0">SUM(D7:D11)</f>
        <v>364.44968657610207</v>
      </c>
      <c r="E12" s="12">
        <f t="shared" si="0"/>
        <v>367.97316907950989</v>
      </c>
      <c r="F12" s="12">
        <f t="shared" si="0"/>
        <v>363.70962911132574</v>
      </c>
      <c r="G12" s="12">
        <f t="shared" si="0"/>
        <v>381.29249719999223</v>
      </c>
      <c r="H12" s="12">
        <f t="shared" si="0"/>
        <v>387.30481735994755</v>
      </c>
      <c r="I12" s="12">
        <f t="shared" si="0"/>
        <v>391.36681596539029</v>
      </c>
      <c r="J12" s="12">
        <f t="shared" si="0"/>
        <v>388.20223754860808</v>
      </c>
      <c r="K12" s="12">
        <f t="shared" si="0"/>
        <v>394.64066153746728</v>
      </c>
      <c r="L12" s="12">
        <f t="shared" si="0"/>
        <v>413.04064052443124</v>
      </c>
      <c r="M12" s="12">
        <f t="shared" si="0"/>
        <v>420.85547225553535</v>
      </c>
      <c r="N12" s="12">
        <f t="shared" si="0"/>
        <v>415.59812525410547</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1248.0653482373173</v>
      </c>
      <c r="D15" s="12">
        <v>1271.8830610490113</v>
      </c>
      <c r="E15" s="12">
        <v>1303.4393809114358</v>
      </c>
      <c r="F15" s="12">
        <v>1313.1556319862425</v>
      </c>
      <c r="G15" s="12">
        <v>1272.5709372312983</v>
      </c>
      <c r="H15" s="12">
        <v>1147.37747205503</v>
      </c>
      <c r="I15" s="12">
        <v>1215.3912295786758</v>
      </c>
      <c r="J15" s="12">
        <v>1250.4729148753224</v>
      </c>
      <c r="K15" s="12">
        <v>1247.5494411006018</v>
      </c>
      <c r="L15" s="12">
        <v>1248.4092863284609</v>
      </c>
      <c r="M15" s="12">
        <v>1239.8968185726569</v>
      </c>
      <c r="N15" s="12">
        <v>1269.9054170249356</v>
      </c>
      <c r="O15" s="12">
        <v>0</v>
      </c>
      <c r="P15" s="12">
        <v>0</v>
      </c>
      <c r="Q15" s="12">
        <v>0</v>
      </c>
      <c r="R15" s="12">
        <v>0</v>
      </c>
      <c r="S15" s="12">
        <v>0</v>
      </c>
    </row>
    <row r="16" spans="1:27" s="7" customFormat="1" ht="27" customHeight="1" thickBot="1" x14ac:dyDescent="0.4">
      <c r="A16" s="13" t="s">
        <v>11</v>
      </c>
      <c r="B16" s="14"/>
      <c r="C16" s="15">
        <f t="shared" ref="C16:S16" si="1">IF(C15&gt;0,C12/C15,"")</f>
        <v>0.29270836568459957</v>
      </c>
      <c r="D16" s="15">
        <f t="shared" si="1"/>
        <v>0.28654339202812784</v>
      </c>
      <c r="E16" s="15">
        <f t="shared" si="1"/>
        <v>0.28230938428621283</v>
      </c>
      <c r="F16" s="15">
        <f t="shared" si="1"/>
        <v>0.27697374191754309</v>
      </c>
      <c r="G16" s="15">
        <f t="shared" si="1"/>
        <v>0.29962376638080473</v>
      </c>
      <c r="H16" s="15">
        <f t="shared" si="1"/>
        <v>0.3375565816768728</v>
      </c>
      <c r="I16" s="15">
        <f t="shared" si="1"/>
        <v>0.32200891897258499</v>
      </c>
      <c r="J16" s="15">
        <f t="shared" si="1"/>
        <v>0.31044433904217233</v>
      </c>
      <c r="K16" s="15">
        <f t="shared" si="1"/>
        <v>0.31633268272663484</v>
      </c>
      <c r="L16" s="15">
        <f t="shared" si="1"/>
        <v>0.33085354702797265</v>
      </c>
      <c r="M16" s="15">
        <f t="shared" si="1"/>
        <v>0.33942781846961695</v>
      </c>
      <c r="N16" s="15">
        <f t="shared" si="1"/>
        <v>0.32726699144865912</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v>
      </c>
      <c r="I19" s="9">
        <v>0</v>
      </c>
      <c r="J19" s="9">
        <v>0</v>
      </c>
      <c r="K19" s="9">
        <v>0</v>
      </c>
      <c r="L19" s="9">
        <v>0</v>
      </c>
      <c r="M19" s="9">
        <v>0</v>
      </c>
      <c r="N19" s="9">
        <v>0</v>
      </c>
      <c r="O19" s="9">
        <v>0</v>
      </c>
      <c r="P19" s="9">
        <v>0</v>
      </c>
      <c r="Q19" s="9">
        <v>0</v>
      </c>
      <c r="R19" s="9">
        <v>0</v>
      </c>
      <c r="S19" s="9">
        <v>0</v>
      </c>
    </row>
    <row r="20" spans="1:19" s="4" customFormat="1" ht="15" customHeight="1" x14ac:dyDescent="0.35">
      <c r="A20" s="4" t="s">
        <v>14</v>
      </c>
      <c r="C20" s="9">
        <v>0</v>
      </c>
      <c r="D20" s="9">
        <v>0</v>
      </c>
      <c r="E20" s="9">
        <v>0</v>
      </c>
      <c r="F20" s="9">
        <v>0</v>
      </c>
      <c r="G20" s="9">
        <v>0</v>
      </c>
      <c r="H20" s="9">
        <v>0</v>
      </c>
      <c r="I20" s="9">
        <v>0</v>
      </c>
      <c r="J20" s="9">
        <v>0</v>
      </c>
      <c r="K20" s="9">
        <v>0</v>
      </c>
      <c r="L20" s="9">
        <v>0</v>
      </c>
      <c r="M20" s="9">
        <v>0</v>
      </c>
      <c r="N20" s="9">
        <v>0</v>
      </c>
      <c r="O20" s="9">
        <v>0</v>
      </c>
      <c r="P20" s="9">
        <v>0</v>
      </c>
      <c r="Q20" s="9">
        <v>0</v>
      </c>
      <c r="R20" s="9">
        <v>0</v>
      </c>
      <c r="S20" s="9">
        <v>0</v>
      </c>
    </row>
    <row r="21" spans="1:19" s="4" customFormat="1" ht="15" customHeight="1" x14ac:dyDescent="0.35">
      <c r="A21" s="4" t="s">
        <v>15</v>
      </c>
      <c r="C21" s="9">
        <v>4.5303100449895037</v>
      </c>
      <c r="D21" s="9">
        <v>4.7064887689613188</v>
      </c>
      <c r="E21" s="9">
        <v>4.7316571581001492</v>
      </c>
      <c r="F21" s="9">
        <v>4.631999802346348</v>
      </c>
      <c r="G21" s="9">
        <v>4.5635566849362004</v>
      </c>
      <c r="H21" s="9">
        <v>3.5008718883816714</v>
      </c>
      <c r="I21" s="9">
        <v>4.2251330770809945</v>
      </c>
      <c r="J21" s="9">
        <v>4.556868729429838</v>
      </c>
      <c r="K21" s="9">
        <v>4.20854305106044</v>
      </c>
      <c r="L21" s="9">
        <v>3.8972376182422317</v>
      </c>
      <c r="M21" s="9">
        <v>3.563162634324089</v>
      </c>
      <c r="N21" s="9">
        <v>4.1250012312172002</v>
      </c>
      <c r="O21" s="9">
        <v>0</v>
      </c>
      <c r="P21" s="9">
        <v>0</v>
      </c>
      <c r="Q21" s="9">
        <v>0</v>
      </c>
      <c r="R21" s="9">
        <v>0</v>
      </c>
      <c r="S21" s="9">
        <v>0</v>
      </c>
    </row>
    <row r="22" spans="1:19" s="4" customFormat="1" ht="15" customHeight="1" x14ac:dyDescent="0.35">
      <c r="A22" s="4" t="s">
        <v>16</v>
      </c>
      <c r="C22" s="9">
        <v>10.946904056472233</v>
      </c>
      <c r="D22" s="9">
        <v>11.37261699200171</v>
      </c>
      <c r="E22" s="9">
        <v>11.433433125648779</v>
      </c>
      <c r="F22" s="9">
        <v>11.53309048140258</v>
      </c>
      <c r="G22" s="9">
        <v>11.601533598812727</v>
      </c>
      <c r="H22" s="9">
        <v>9.1388529611454139</v>
      </c>
      <c r="I22" s="9">
        <v>9.8763286598063651</v>
      </c>
      <c r="J22" s="9">
        <v>8.9427013479562341</v>
      </c>
      <c r="K22" s="9">
        <v>8.8611044123961378</v>
      </c>
      <c r="L22" s="9">
        <v>8.6565027084989552</v>
      </c>
      <c r="M22" s="9">
        <v>7.7008098506286196</v>
      </c>
      <c r="N22" s="9">
        <v>8.3427545727380874</v>
      </c>
      <c r="O22" s="9">
        <v>0</v>
      </c>
      <c r="P22" s="9">
        <v>0</v>
      </c>
      <c r="Q22" s="9">
        <v>0</v>
      </c>
      <c r="R22" s="9">
        <v>0</v>
      </c>
      <c r="S22" s="9">
        <v>0</v>
      </c>
    </row>
    <row r="23" spans="1:19" s="4" customFormat="1" ht="15" customHeight="1" x14ac:dyDescent="0.35">
      <c r="A23" s="16" t="s">
        <v>17</v>
      </c>
      <c r="C23" s="9">
        <v>0.25168389138830516</v>
      </c>
      <c r="D23" s="9">
        <v>0.27685228052713606</v>
      </c>
      <c r="E23" s="9">
        <v>0.25168389138830516</v>
      </c>
      <c r="F23" s="9">
        <v>0.17246807774693784</v>
      </c>
      <c r="G23" s="9">
        <v>0.1941939014866465</v>
      </c>
      <c r="H23" s="9">
        <v>0.21433909520704064</v>
      </c>
      <c r="I23" s="9">
        <v>0.23186705910810396</v>
      </c>
      <c r="J23" s="9">
        <v>0.2031724911210748</v>
      </c>
      <c r="K23" s="9">
        <v>0.19381448261462539</v>
      </c>
      <c r="L23" s="9">
        <v>0.21354726675299868</v>
      </c>
      <c r="M23" s="9">
        <v>0.13599857382916392</v>
      </c>
      <c r="N23" s="9">
        <v>0.19913799047255495</v>
      </c>
      <c r="O23" s="9">
        <v>0</v>
      </c>
      <c r="P23" s="9">
        <v>0</v>
      </c>
      <c r="Q23" s="9">
        <v>0</v>
      </c>
      <c r="R23" s="9">
        <v>0</v>
      </c>
      <c r="S23" s="9">
        <v>0</v>
      </c>
    </row>
    <row r="24" spans="1:19" s="4" customFormat="1" ht="15" customHeight="1" x14ac:dyDescent="0.35">
      <c r="A24" s="16" t="s">
        <v>18</v>
      </c>
      <c r="C24" s="9">
        <v>0.60816133647067805</v>
      </c>
      <c r="D24" s="9">
        <v>0.66897747011774689</v>
      </c>
      <c r="E24" s="9">
        <v>0.60816133647067805</v>
      </c>
      <c r="F24" s="9">
        <v>0.42942358175434969</v>
      </c>
      <c r="G24" s="9">
        <v>0.49368228080054077</v>
      </c>
      <c r="H24" s="9">
        <v>0.5595216098660446</v>
      </c>
      <c r="I24" s="9">
        <v>0.54199364596498478</v>
      </c>
      <c r="J24" s="9">
        <v>0.39871916838021271</v>
      </c>
      <c r="K24" s="9">
        <v>0.40807717688666389</v>
      </c>
      <c r="L24" s="9">
        <v>0.4743289155341886</v>
      </c>
      <c r="M24" s="9">
        <v>0.29392404010032946</v>
      </c>
      <c r="N24" s="9">
        <v>0.40275366902873611</v>
      </c>
      <c r="O24" s="9">
        <v>0</v>
      </c>
      <c r="P24" s="9">
        <v>0</v>
      </c>
      <c r="Q24" s="9">
        <v>0</v>
      </c>
      <c r="R24" s="9">
        <v>0</v>
      </c>
      <c r="S24" s="9">
        <v>0</v>
      </c>
    </row>
    <row r="25" spans="1:19" s="4" customFormat="1" ht="15" customHeight="1" x14ac:dyDescent="0.35">
      <c r="A25" s="4" t="s">
        <v>19</v>
      </c>
      <c r="C25" s="9">
        <v>0</v>
      </c>
      <c r="D25" s="9">
        <v>0</v>
      </c>
      <c r="E25" s="9">
        <v>4.0800993598929969</v>
      </c>
      <c r="F25" s="9">
        <v>13.768921371930828</v>
      </c>
      <c r="G25" s="9">
        <v>24.567555173402116</v>
      </c>
      <c r="H25" s="9">
        <v>29.68650042992261</v>
      </c>
      <c r="I25" s="10">
        <v>44.606458393044811</v>
      </c>
      <c r="J25" s="9">
        <v>34.990818763733643</v>
      </c>
      <c r="K25" s="9">
        <v>50.971290723225373</v>
      </c>
      <c r="L25" s="9">
        <v>57.987016337059316</v>
      </c>
      <c r="M25" s="9">
        <v>42.370755708416922</v>
      </c>
      <c r="N25" s="9">
        <v>29.073077290532147</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0</v>
      </c>
      <c r="K26" s="21">
        <v>0</v>
      </c>
      <c r="L26" s="21">
        <v>0</v>
      </c>
      <c r="M26" s="21">
        <v>0</v>
      </c>
      <c r="N26" s="21">
        <v>0</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0</v>
      </c>
      <c r="K27" s="21">
        <v>0</v>
      </c>
      <c r="L27" s="21">
        <v>0</v>
      </c>
      <c r="M27" s="21">
        <v>0</v>
      </c>
      <c r="N27" s="21">
        <v>0</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34.990818763733643</v>
      </c>
      <c r="K29" s="21">
        <v>50.971290723225373</v>
      </c>
      <c r="L29" s="21">
        <v>57.987016337059316</v>
      </c>
      <c r="M29" s="21">
        <v>42.370755708416922</v>
      </c>
      <c r="N29" s="21">
        <v>29.073077290532147</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0</v>
      </c>
      <c r="K30" s="9">
        <v>0</v>
      </c>
      <c r="L30" s="9">
        <v>0</v>
      </c>
      <c r="M30" s="9">
        <v>0</v>
      </c>
      <c r="N30" s="9">
        <v>0</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11.577459003862066</v>
      </c>
      <c r="D32" s="12">
        <v>12.043074202930432</v>
      </c>
      <c r="E32" s="12">
        <v>16.160926146531672</v>
      </c>
      <c r="F32" s="12">
        <v>25.521388955543639</v>
      </c>
      <c r="G32" s="12">
        <v>36.170640787229267</v>
      </c>
      <c r="H32" s="12">
        <v>38.653019246083829</v>
      </c>
      <c r="I32" s="24">
        <v>55.401158144855401</v>
      </c>
      <c r="J32" s="12">
        <v>46.586163078429308</v>
      </c>
      <c r="K32" s="12">
        <v>61.686462833491099</v>
      </c>
      <c r="L32" s="12">
        <v>67.943657649417887</v>
      </c>
      <c r="M32" s="12">
        <v>51.414660868056309</v>
      </c>
      <c r="N32" s="12">
        <v>39.584718359047706</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1361.3860832006649</v>
      </c>
      <c r="D35" s="12">
        <v>1449.6364026862595</v>
      </c>
      <c r="E35" s="12">
        <v>1529.75501893673</v>
      </c>
      <c r="F35" s="12">
        <v>1733.1464615359453</v>
      </c>
      <c r="G35" s="12">
        <v>2039.7151735675782</v>
      </c>
      <c r="H35" s="12">
        <v>1717.3109810913861</v>
      </c>
      <c r="I35" s="12">
        <v>1776.8875993003446</v>
      </c>
      <c r="J35" s="12">
        <v>1880.9968489047878</v>
      </c>
      <c r="K35" s="12">
        <v>1897.0519470882941</v>
      </c>
      <c r="L35" s="12">
        <v>1802.5211311001442</v>
      </c>
      <c r="M35" s="12">
        <v>1787.9371486519735</v>
      </c>
      <c r="N35" s="12">
        <v>1765.560569583522</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8.5041702326228187E-3</v>
      </c>
      <c r="D37" s="15">
        <f t="shared" si="2"/>
        <v>8.307651615683715E-3</v>
      </c>
      <c r="E37" s="15">
        <f t="shared" si="2"/>
        <v>1.0564388380150221E-2</v>
      </c>
      <c r="F37" s="15">
        <f t="shared" si="2"/>
        <v>1.4725465805657376E-2</v>
      </c>
      <c r="G37" s="15">
        <f t="shared" si="2"/>
        <v>1.7733182189337129E-2</v>
      </c>
      <c r="H37" s="15">
        <f t="shared" si="2"/>
        <v>2.2507874037769823E-2</v>
      </c>
      <c r="I37" s="27">
        <f t="shared" si="2"/>
        <v>3.1178763455082803E-2</v>
      </c>
      <c r="J37" s="15">
        <f t="shared" si="2"/>
        <v>2.4766741691010351E-2</v>
      </c>
      <c r="K37" s="15">
        <f t="shared" si="2"/>
        <v>3.2517013004399312E-2</v>
      </c>
      <c r="L37" s="15">
        <f t="shared" si="2"/>
        <v>3.7693681631321238E-2</v>
      </c>
      <c r="M37" s="15">
        <f t="shared" si="2"/>
        <v>2.8756414008635996E-2</v>
      </c>
      <c r="N37" s="15">
        <f t="shared" si="2"/>
        <v>2.2420481653815674E-2</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430.04203687780642</v>
      </c>
      <c r="D40" s="9">
        <v>439.61975733256901</v>
      </c>
      <c r="E40" s="9">
        <v>420.44043183338113</v>
      </c>
      <c r="F40" s="9">
        <v>407.20836916021784</v>
      </c>
      <c r="G40" s="9">
        <v>401.02226043756571</v>
      </c>
      <c r="H40" s="9">
        <v>578.36533868348147</v>
      </c>
      <c r="I40" s="10">
        <v>612.63972484952706</v>
      </c>
      <c r="J40" s="9">
        <v>610.13184293493839</v>
      </c>
      <c r="K40" s="9">
        <v>587.36982898633801</v>
      </c>
      <c r="L40" s="9">
        <v>617.70325785803004</v>
      </c>
      <c r="M40" s="9">
        <v>539.09907327792109</v>
      </c>
      <c r="N40" s="9">
        <v>592.50501576382919</v>
      </c>
      <c r="O40" s="9">
        <v>0</v>
      </c>
      <c r="P40" s="9">
        <v>0</v>
      </c>
      <c r="Q40" s="9">
        <v>0</v>
      </c>
      <c r="R40" s="9">
        <v>0</v>
      </c>
      <c r="S40" s="9">
        <v>0</v>
      </c>
    </row>
    <row r="41" spans="1:19" s="4" customFormat="1" ht="15" customHeight="1" x14ac:dyDescent="0.35">
      <c r="A41" s="4" t="s">
        <v>33</v>
      </c>
      <c r="C41" s="9">
        <v>9.673258813413586</v>
      </c>
      <c r="D41" s="9">
        <v>9.3627591477978402</v>
      </c>
      <c r="E41" s="9">
        <v>8.9806057131938477</v>
      </c>
      <c r="F41" s="9">
        <v>9.7687971720645841</v>
      </c>
      <c r="G41" s="9">
        <v>12.39610203496704</v>
      </c>
      <c r="H41" s="9">
        <v>18.72551829559568</v>
      </c>
      <c r="I41" s="10">
        <v>23.024744434890607</v>
      </c>
      <c r="J41" s="9">
        <v>24.79220406993408</v>
      </c>
      <c r="K41" s="9">
        <v>29.616891181809496</v>
      </c>
      <c r="L41" s="9">
        <v>29.569122002483997</v>
      </c>
      <c r="M41" s="9">
        <v>28.279354160695519</v>
      </c>
      <c r="N41" s="9">
        <v>34.680424190312408</v>
      </c>
      <c r="O41" s="9">
        <v>0</v>
      </c>
      <c r="P41" s="9">
        <v>0</v>
      </c>
      <c r="Q41" s="9">
        <v>0</v>
      </c>
      <c r="R41" s="9">
        <v>0</v>
      </c>
      <c r="S41" s="9">
        <v>0</v>
      </c>
    </row>
    <row r="42" spans="1:19" s="4" customFormat="1" ht="15" customHeight="1" x14ac:dyDescent="0.35">
      <c r="A42" s="4" t="s">
        <v>34</v>
      </c>
      <c r="C42" s="9">
        <v>0</v>
      </c>
      <c r="D42" s="9">
        <v>0</v>
      </c>
      <c r="E42" s="9">
        <v>0</v>
      </c>
      <c r="F42" s="9">
        <v>0</v>
      </c>
      <c r="G42" s="9">
        <v>0</v>
      </c>
      <c r="H42" s="9">
        <v>0</v>
      </c>
      <c r="I42" s="9">
        <v>0</v>
      </c>
      <c r="J42" s="9">
        <v>0</v>
      </c>
      <c r="K42" s="9">
        <v>0</v>
      </c>
      <c r="L42" s="9">
        <v>0</v>
      </c>
      <c r="M42" s="9">
        <v>0</v>
      </c>
      <c r="N42" s="9">
        <v>0</v>
      </c>
      <c r="O42" s="9">
        <v>0</v>
      </c>
      <c r="P42" s="9">
        <v>0</v>
      </c>
      <c r="Q42" s="9">
        <v>0</v>
      </c>
      <c r="R42" s="9">
        <v>0</v>
      </c>
      <c r="S42" s="9">
        <v>0</v>
      </c>
    </row>
    <row r="43" spans="1:19" s="4" customFormat="1" ht="15" customHeight="1" x14ac:dyDescent="0.35">
      <c r="A43" s="11" t="s">
        <v>35</v>
      </c>
      <c r="C43" s="12">
        <v>439.71529569122004</v>
      </c>
      <c r="D43" s="12">
        <v>448.98251648036683</v>
      </c>
      <c r="E43" s="12">
        <v>429.42103754657495</v>
      </c>
      <c r="F43" s="12">
        <v>416.97716633228242</v>
      </c>
      <c r="G43" s="12">
        <v>413.41836247253275</v>
      </c>
      <c r="H43" s="12">
        <v>597.0908569790771</v>
      </c>
      <c r="I43" s="12">
        <v>635.66446928441769</v>
      </c>
      <c r="J43" s="12">
        <v>634.92404700487248</v>
      </c>
      <c r="K43" s="12">
        <v>616.98672016814749</v>
      </c>
      <c r="L43" s="12">
        <v>647.27237986051409</v>
      </c>
      <c r="M43" s="12">
        <v>567.37842743861665</v>
      </c>
      <c r="N43" s="12">
        <v>627.18543995414166</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2391.150353491927</v>
      </c>
      <c r="D45" s="12">
        <v>2369.8946450749972</v>
      </c>
      <c r="E45" s="12">
        <v>2314.4257428107385</v>
      </c>
      <c r="F45" s="12">
        <v>2044.3990637240854</v>
      </c>
      <c r="G45" s="12">
        <v>2148.9864574376611</v>
      </c>
      <c r="H45" s="12">
        <v>2166.1659501289769</v>
      </c>
      <c r="I45" s="12">
        <v>2258.5893761345178</v>
      </c>
      <c r="J45" s="12">
        <v>2096.3426244387119</v>
      </c>
      <c r="K45" s="12">
        <v>1961.3635473392565</v>
      </c>
      <c r="L45" s="12">
        <v>1937.9458058660553</v>
      </c>
      <c r="M45" s="12">
        <v>1749.9703592242286</v>
      </c>
      <c r="N45" s="12">
        <v>1840.9784561001243</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0.18389278409409926</v>
      </c>
      <c r="D47" s="15">
        <f t="shared" si="3"/>
        <v>0.18945252161880741</v>
      </c>
      <c r="E47" s="15">
        <f t="shared" si="3"/>
        <v>0.18554107379788626</v>
      </c>
      <c r="F47" s="15">
        <f t="shared" si="3"/>
        <v>0.20396074999795547</v>
      </c>
      <c r="G47" s="15">
        <f t="shared" si="3"/>
        <v>0.19237830049681706</v>
      </c>
      <c r="H47" s="15">
        <f t="shared" si="3"/>
        <v>0.27564409686318142</v>
      </c>
      <c r="I47" s="15">
        <f t="shared" si="3"/>
        <v>0.28144313260355946</v>
      </c>
      <c r="J47" s="15">
        <f t="shared" si="3"/>
        <v>0.30287226887583374</v>
      </c>
      <c r="K47" s="15">
        <f t="shared" si="3"/>
        <v>0.31457030034291111</v>
      </c>
      <c r="L47" s="15">
        <f t="shared" si="3"/>
        <v>0.33399921602619448</v>
      </c>
      <c r="M47" s="15">
        <f t="shared" si="3"/>
        <v>0.32422173578422131</v>
      </c>
      <c r="N47" s="15">
        <f t="shared" si="3"/>
        <v>0.34068048861514283</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360.53717441374795</v>
      </c>
      <c r="D50" s="9">
        <v>359.46634552661351</v>
      </c>
      <c r="E50" s="9">
        <v>362.98982803002139</v>
      </c>
      <c r="F50" s="9">
        <v>358.90516123123246</v>
      </c>
      <c r="G50" s="9">
        <v>376.53474661356938</v>
      </c>
      <c r="H50" s="9">
        <v>383.5896063763588</v>
      </c>
      <c r="I50" s="9">
        <v>386.90981582920119</v>
      </c>
      <c r="J50" s="9">
        <v>383.44219632805709</v>
      </c>
      <c r="K50" s="9">
        <v>390.23830400379222</v>
      </c>
      <c r="L50" s="9">
        <v>408.92985563943608</v>
      </c>
      <c r="M50" s="9">
        <v>417.15631104738213</v>
      </c>
      <c r="N50" s="9">
        <v>411.27398603241579</v>
      </c>
      <c r="O50" s="9">
        <v>0</v>
      </c>
      <c r="P50" s="9">
        <v>0</v>
      </c>
      <c r="Q50" s="9">
        <v>0</v>
      </c>
      <c r="R50" s="9">
        <v>0</v>
      </c>
      <c r="S50" s="9">
        <v>0</v>
      </c>
    </row>
    <row r="51" spans="1:19" s="4" customFormat="1" ht="15" customHeight="1" x14ac:dyDescent="0.35">
      <c r="A51" s="29" t="s">
        <v>42</v>
      </c>
      <c r="B51" s="29"/>
      <c r="C51" s="9">
        <v>439.71529569122004</v>
      </c>
      <c r="D51" s="9">
        <v>448.98251648036683</v>
      </c>
      <c r="E51" s="9">
        <v>429.42103754657495</v>
      </c>
      <c r="F51" s="9">
        <v>416.97716633228242</v>
      </c>
      <c r="G51" s="9">
        <v>413.41836247253275</v>
      </c>
      <c r="H51" s="9">
        <v>597.0908569790771</v>
      </c>
      <c r="I51" s="9">
        <v>635.66446928441769</v>
      </c>
      <c r="J51" s="9">
        <v>634.92404700487248</v>
      </c>
      <c r="K51" s="9">
        <v>616.98672016814749</v>
      </c>
      <c r="L51" s="9">
        <v>647.27237986051409</v>
      </c>
      <c r="M51" s="9">
        <v>567.37842743861665</v>
      </c>
      <c r="N51" s="9">
        <v>627.18543995414166</v>
      </c>
      <c r="O51" s="9">
        <v>0</v>
      </c>
      <c r="P51" s="9">
        <v>0</v>
      </c>
      <c r="Q51" s="9">
        <v>0</v>
      </c>
      <c r="R51" s="9">
        <v>0</v>
      </c>
      <c r="S51" s="9">
        <v>0</v>
      </c>
    </row>
    <row r="52" spans="1:19" s="4" customFormat="1" ht="15" customHeight="1" x14ac:dyDescent="0.35">
      <c r="A52" s="29" t="s">
        <v>43</v>
      </c>
      <c r="B52" s="29"/>
      <c r="C52" s="9">
        <v>4.781993936377809</v>
      </c>
      <c r="D52" s="9">
        <v>4.9833410494884554</v>
      </c>
      <c r="E52" s="9">
        <v>9.0634404093814513</v>
      </c>
      <c r="F52" s="9">
        <v>18.573389252024114</v>
      </c>
      <c r="G52" s="9">
        <v>29.32530575982496</v>
      </c>
      <c r="H52" s="9">
        <v>33.401711413511322</v>
      </c>
      <c r="I52" s="9">
        <v>49.063458529233912</v>
      </c>
      <c r="J52" s="9">
        <v>39.750859984284553</v>
      </c>
      <c r="K52" s="9">
        <v>55.373648256900438</v>
      </c>
      <c r="L52" s="9">
        <v>62.097801222054542</v>
      </c>
      <c r="M52" s="9">
        <v>46.069916916570172</v>
      </c>
      <c r="N52" s="9">
        <v>33.397216512221902</v>
      </c>
      <c r="O52" s="9">
        <v>0</v>
      </c>
      <c r="P52" s="9">
        <v>0</v>
      </c>
      <c r="Q52" s="9">
        <v>0</v>
      </c>
      <c r="R52" s="9">
        <v>0</v>
      </c>
      <c r="S52" s="9">
        <v>0</v>
      </c>
    </row>
    <row r="53" spans="1:19" s="4" customFormat="1" ht="15" customHeight="1" x14ac:dyDescent="0.35">
      <c r="A53" s="4" t="s">
        <v>44</v>
      </c>
      <c r="B53" s="29"/>
      <c r="C53" s="9">
        <f>C50+C51+C52</f>
        <v>805.03446404134581</v>
      </c>
      <c r="D53" s="9">
        <f t="shared" ref="D53:S53" si="4">D50+D51+D52</f>
        <v>813.43220305646878</v>
      </c>
      <c r="E53" s="9">
        <f t="shared" si="4"/>
        <v>801.47430598597771</v>
      </c>
      <c r="F53" s="9">
        <f t="shared" si="4"/>
        <v>794.45571681553895</v>
      </c>
      <c r="G53" s="9">
        <f t="shared" si="4"/>
        <v>819.27841484592705</v>
      </c>
      <c r="H53" s="9">
        <f t="shared" si="4"/>
        <v>1014.0821747689472</v>
      </c>
      <c r="I53" s="9">
        <f t="shared" si="4"/>
        <v>1071.6377436428529</v>
      </c>
      <c r="J53" s="9">
        <f t="shared" si="4"/>
        <v>1058.1171033172141</v>
      </c>
      <c r="K53" s="9">
        <f t="shared" si="4"/>
        <v>1062.5986724288402</v>
      </c>
      <c r="L53" s="9">
        <f t="shared" si="4"/>
        <v>1118.3000367220047</v>
      </c>
      <c r="M53" s="9">
        <f t="shared" si="4"/>
        <v>1030.6046554025691</v>
      </c>
      <c r="N53" s="9">
        <f t="shared" si="4"/>
        <v>1071.8566424987794</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805.03446404134581</v>
      </c>
      <c r="D60" s="12">
        <f t="shared" si="5"/>
        <v>813.43220305646878</v>
      </c>
      <c r="E60" s="12">
        <f t="shared" si="5"/>
        <v>801.47430598597771</v>
      </c>
      <c r="F60" s="12">
        <f t="shared" si="5"/>
        <v>794.45571681553895</v>
      </c>
      <c r="G60" s="12">
        <f t="shared" si="5"/>
        <v>819.27841484592705</v>
      </c>
      <c r="H60" s="12">
        <f t="shared" si="5"/>
        <v>1014.0821747689472</v>
      </c>
      <c r="I60" s="12">
        <f t="shared" si="5"/>
        <v>1071.6377436428529</v>
      </c>
      <c r="J60" s="12">
        <f t="shared" si="5"/>
        <v>1058.1171033172141</v>
      </c>
      <c r="K60" s="12">
        <f t="shared" si="5"/>
        <v>1062.5986724288402</v>
      </c>
      <c r="L60" s="12">
        <f t="shared" si="5"/>
        <v>1118.3000367220047</v>
      </c>
      <c r="M60" s="12">
        <f t="shared" si="5"/>
        <v>1030.6046554025691</v>
      </c>
      <c r="N60" s="12">
        <f t="shared" si="5"/>
        <v>1071.8566424987794</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4985.6330132798321</v>
      </c>
      <c r="D63" s="9">
        <v>5078.8322585267979</v>
      </c>
      <c r="E63" s="9">
        <v>5137.8093675360651</v>
      </c>
      <c r="F63" s="9">
        <v>5089.2141301232441</v>
      </c>
      <c r="G63" s="9">
        <v>5463.0939954141586</v>
      </c>
      <c r="H63" s="9">
        <v>5033.4893092576667</v>
      </c>
      <c r="I63" s="9">
        <v>5247.9276105856507</v>
      </c>
      <c r="J63" s="9">
        <v>5223.5499331231485</v>
      </c>
      <c r="K63" s="9">
        <v>5104.3387551351861</v>
      </c>
      <c r="L63" s="9">
        <v>4990.9684102417114</v>
      </c>
      <c r="M63" s="9">
        <v>4784.8724037451038</v>
      </c>
      <c r="N63" s="9">
        <v>4882.0499570077391</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4985.6330132798321</v>
      </c>
      <c r="D66" s="9">
        <v>5078.8322585267979</v>
      </c>
      <c r="E66" s="9">
        <v>5137.8093675360651</v>
      </c>
      <c r="F66" s="9">
        <v>5089.2141301232441</v>
      </c>
      <c r="G66" s="9">
        <v>5463.0939954141586</v>
      </c>
      <c r="H66" s="9">
        <v>5033.4893092576667</v>
      </c>
      <c r="I66" s="9">
        <v>5247.9276105856507</v>
      </c>
      <c r="J66" s="9">
        <v>5223.5499331231485</v>
      </c>
      <c r="K66" s="9">
        <v>5104.3387551351861</v>
      </c>
      <c r="L66" s="9">
        <v>4990.9684102417114</v>
      </c>
      <c r="M66" s="9">
        <v>4784.8724037451038</v>
      </c>
      <c r="N66" s="9">
        <v>4882.0499570077391</v>
      </c>
      <c r="O66" s="9">
        <v>0</v>
      </c>
      <c r="P66" s="9">
        <v>0</v>
      </c>
      <c r="Q66" s="9">
        <v>0</v>
      </c>
      <c r="R66" s="9">
        <v>0</v>
      </c>
      <c r="S66" s="9">
        <v>0</v>
      </c>
    </row>
    <row r="67" spans="1:27" s="4" customFormat="1" ht="15" customHeight="1" x14ac:dyDescent="0.35">
      <c r="A67" s="11" t="s">
        <v>54</v>
      </c>
      <c r="C67" s="9">
        <v>4985.6330132798321</v>
      </c>
      <c r="D67" s="9">
        <v>5078.8322585267979</v>
      </c>
      <c r="E67" s="9">
        <v>5137.8093675360651</v>
      </c>
      <c r="F67" s="9">
        <v>5089.2141301232441</v>
      </c>
      <c r="G67" s="9">
        <v>5463.0939954141586</v>
      </c>
      <c r="H67" s="9">
        <v>5033.4893092576667</v>
      </c>
      <c r="I67" s="9">
        <v>5247.9276105856507</v>
      </c>
      <c r="J67" s="9">
        <v>5223.5499331231485</v>
      </c>
      <c r="K67" s="9">
        <v>5104.3387551351861</v>
      </c>
      <c r="L67" s="9">
        <v>4990.9684102417114</v>
      </c>
      <c r="M67" s="9">
        <v>4784.8724037451038</v>
      </c>
      <c r="N67" s="9">
        <v>4882.0499570077391</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0.16147086275645237</v>
      </c>
      <c r="D69" s="15">
        <f t="shared" si="6"/>
        <v>0.16016126574978057</v>
      </c>
      <c r="E69" s="15">
        <f t="shared" si="6"/>
        <v>0.15599533743898716</v>
      </c>
      <c r="F69" s="15">
        <f t="shared" si="6"/>
        <v>0.15610577517521351</v>
      </c>
      <c r="G69" s="15">
        <f t="shared" si="6"/>
        <v>0.14996601111634678</v>
      </c>
      <c r="H69" s="15">
        <f t="shared" si="6"/>
        <v>0.20146703657517112</v>
      </c>
      <c r="I69" s="15">
        <f t="shared" si="6"/>
        <v>0.20420208188109168</v>
      </c>
      <c r="J69" s="15">
        <f t="shared" si="6"/>
        <v>0.20256666766169271</v>
      </c>
      <c r="K69" s="15">
        <f t="shared" si="6"/>
        <v>0.20817557834691514</v>
      </c>
      <c r="L69" s="15">
        <f t="shared" si="6"/>
        <v>0.2240647395057036</v>
      </c>
      <c r="M69" s="15">
        <f t="shared" si="6"/>
        <v>0.21538811663941512</v>
      </c>
      <c r="N69" s="15">
        <f t="shared" si="6"/>
        <v>0.21955052732719921</v>
      </c>
      <c r="O69" s="15" t="str">
        <f t="shared" si="6"/>
        <v/>
      </c>
      <c r="P69" s="15" t="str">
        <f t="shared" si="6"/>
        <v/>
      </c>
      <c r="Q69" s="15" t="str">
        <f t="shared" si="6"/>
        <v/>
      </c>
      <c r="R69" s="15" t="str">
        <f t="shared" si="6"/>
        <v/>
      </c>
      <c r="S69" s="15"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96" t="s">
        <v>106</v>
      </c>
      <c r="E72" s="33"/>
      <c r="F72" s="3"/>
      <c r="G72" s="3"/>
      <c r="H72" s="3"/>
      <c r="I72" s="34"/>
      <c r="J72" s="192" t="s">
        <v>59</v>
      </c>
      <c r="K72" s="192"/>
      <c r="L72" s="192" t="s">
        <v>60</v>
      </c>
      <c r="M72" s="192"/>
      <c r="N72" s="192" t="s">
        <v>61</v>
      </c>
      <c r="O72" s="192"/>
      <c r="P72" s="192" t="s">
        <v>62</v>
      </c>
      <c r="Q72" s="192"/>
      <c r="R72" s="35"/>
      <c r="S72" s="96" t="s">
        <v>63</v>
      </c>
    </row>
    <row r="73" spans="1:27" s="4" customFormat="1" ht="22.5" customHeight="1" x14ac:dyDescent="0.35">
      <c r="D73" s="95">
        <v>0.16</v>
      </c>
      <c r="J73" s="191">
        <v>0.17799999999999999</v>
      </c>
      <c r="K73" s="191"/>
      <c r="L73" s="191">
        <v>0.187</v>
      </c>
      <c r="M73" s="191"/>
      <c r="N73" s="191">
        <v>0.20050000000000001</v>
      </c>
      <c r="O73" s="191"/>
      <c r="P73" s="191">
        <v>0.2185</v>
      </c>
      <c r="Q73" s="191"/>
      <c r="R73" s="37"/>
      <c r="S73" s="95">
        <v>0.25</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115</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376.58016859193231</v>
      </c>
      <c r="D7" s="9">
        <v>376.68858658597344</v>
      </c>
      <c r="E7" s="9">
        <v>377.05771104490623</v>
      </c>
      <c r="F7" s="9">
        <v>377.92968928076635</v>
      </c>
      <c r="G7" s="9">
        <v>383.25355423124142</v>
      </c>
      <c r="H7" s="9">
        <v>369.29188962049682</v>
      </c>
      <c r="I7" s="9">
        <v>376.88272346305843</v>
      </c>
      <c r="J7" s="9">
        <v>376.6616098573881</v>
      </c>
      <c r="K7" s="9">
        <v>377.46278411571456</v>
      </c>
      <c r="L7" s="9">
        <v>382.11893802577418</v>
      </c>
      <c r="M7" s="9">
        <v>381.77254226141406</v>
      </c>
      <c r="N7" s="9">
        <v>378.48178329952691</v>
      </c>
      <c r="O7" s="9">
        <v>0</v>
      </c>
      <c r="P7" s="9">
        <v>0</v>
      </c>
      <c r="Q7" s="9">
        <v>0</v>
      </c>
      <c r="R7" s="9">
        <v>0</v>
      </c>
      <c r="S7" s="9">
        <v>0</v>
      </c>
    </row>
    <row r="8" spans="1:27" s="4" customFormat="1" ht="15" customHeight="1" x14ac:dyDescent="0.35">
      <c r="A8" s="4" t="s">
        <v>3</v>
      </c>
      <c r="C8" s="9">
        <v>0.45858412152479217</v>
      </c>
      <c r="D8" s="9">
        <v>0.56648626776591982</v>
      </c>
      <c r="E8" s="9">
        <v>0.63692239100665571</v>
      </c>
      <c r="F8" s="9">
        <v>0.65069368594734034</v>
      </c>
      <c r="G8" s="9">
        <v>0.64488392089423896</v>
      </c>
      <c r="H8" s="9">
        <v>0.49347639164080892</v>
      </c>
      <c r="I8" s="9">
        <v>0.3869303525365434</v>
      </c>
      <c r="J8" s="9">
        <v>0.41272570937231307</v>
      </c>
      <c r="K8" s="9">
        <v>0.42992261392949266</v>
      </c>
      <c r="L8" s="9">
        <v>0.58671792018613111</v>
      </c>
      <c r="M8" s="9">
        <v>0.58671792018613111</v>
      </c>
      <c r="N8" s="9">
        <v>0.44003844013959836</v>
      </c>
      <c r="O8" s="9">
        <v>0</v>
      </c>
      <c r="P8" s="9">
        <v>0</v>
      </c>
      <c r="Q8" s="9">
        <v>0</v>
      </c>
      <c r="R8" s="9">
        <v>0</v>
      </c>
      <c r="S8" s="9">
        <v>0</v>
      </c>
    </row>
    <row r="9" spans="1:27" s="4" customFormat="1" ht="15" customHeight="1" x14ac:dyDescent="0.35">
      <c r="A9" s="4" t="s">
        <v>4</v>
      </c>
      <c r="C9" s="9">
        <v>0</v>
      </c>
      <c r="D9" s="9">
        <v>0</v>
      </c>
      <c r="E9" s="9">
        <v>0</v>
      </c>
      <c r="F9" s="9">
        <v>0</v>
      </c>
      <c r="G9" s="9">
        <v>0</v>
      </c>
      <c r="H9" s="9">
        <v>0</v>
      </c>
      <c r="I9" s="9">
        <v>1.456749785038693</v>
      </c>
      <c r="J9" s="9">
        <v>34.135855546001721</v>
      </c>
      <c r="K9" s="9">
        <v>36.457437661220979</v>
      </c>
      <c r="L9" s="9">
        <v>50.558899398108345</v>
      </c>
      <c r="M9" s="9">
        <v>51.332760103181428</v>
      </c>
      <c r="N9" s="9">
        <v>43.508168529664658</v>
      </c>
      <c r="O9" s="9">
        <v>0</v>
      </c>
      <c r="P9" s="9">
        <v>0</v>
      </c>
      <c r="Q9" s="9">
        <v>0</v>
      </c>
      <c r="R9" s="9">
        <v>0</v>
      </c>
      <c r="S9" s="9">
        <v>0</v>
      </c>
    </row>
    <row r="10" spans="1:27" s="4" customFormat="1" ht="15" customHeight="1" x14ac:dyDescent="0.35">
      <c r="A10" s="4" t="s">
        <v>5</v>
      </c>
      <c r="C10" s="9">
        <v>0.25795356835769562</v>
      </c>
      <c r="D10" s="9">
        <v>0.34393809114359414</v>
      </c>
      <c r="E10" s="9">
        <v>31.556319862424765</v>
      </c>
      <c r="F10" s="9">
        <v>37.919174548581253</v>
      </c>
      <c r="G10" s="9">
        <v>41.272570937231293</v>
      </c>
      <c r="H10" s="9">
        <v>42.390369733447976</v>
      </c>
      <c r="I10" s="9">
        <v>52.106620808254512</v>
      </c>
      <c r="J10" s="9">
        <v>58.641444539982807</v>
      </c>
      <c r="K10" s="9">
        <v>62.252794496990539</v>
      </c>
      <c r="L10" s="9">
        <v>58.211521926053315</v>
      </c>
      <c r="M10" s="9">
        <v>78.761822871883055</v>
      </c>
      <c r="N10" s="9">
        <v>94.496990541702488</v>
      </c>
      <c r="O10" s="9">
        <v>0</v>
      </c>
      <c r="P10" s="9">
        <v>0</v>
      </c>
      <c r="Q10" s="9">
        <v>0</v>
      </c>
      <c r="R10" s="9">
        <v>0</v>
      </c>
      <c r="S10" s="9">
        <v>0</v>
      </c>
    </row>
    <row r="11" spans="1:27" s="4" customFormat="1" ht="15" customHeight="1" x14ac:dyDescent="0.35">
      <c r="A11" s="4" t="s">
        <v>6</v>
      </c>
      <c r="C11" s="9">
        <v>1.4617368873602492</v>
      </c>
      <c r="D11" s="9">
        <v>2.4075666380051914</v>
      </c>
      <c r="E11" s="9">
        <v>2.6925193465176922</v>
      </c>
      <c r="F11" s="9">
        <v>2.8374892519346466</v>
      </c>
      <c r="G11" s="9">
        <v>3.181427343078246</v>
      </c>
      <c r="H11" s="9">
        <v>3.7833190025795647</v>
      </c>
      <c r="I11" s="10">
        <v>4.815133276010318</v>
      </c>
      <c r="J11" s="9">
        <v>11.779879621668119</v>
      </c>
      <c r="K11" s="9">
        <v>18.658641444539985</v>
      </c>
      <c r="L11" s="9">
        <v>20.120378331900277</v>
      </c>
      <c r="M11" s="9">
        <v>43.078245915735188</v>
      </c>
      <c r="N11" s="9">
        <v>48.409286328460873</v>
      </c>
      <c r="O11" s="9">
        <v>0</v>
      </c>
      <c r="P11" s="9">
        <v>0</v>
      </c>
      <c r="Q11" s="9">
        <v>0</v>
      </c>
      <c r="R11" s="9">
        <v>0</v>
      </c>
      <c r="S11" s="9">
        <v>0</v>
      </c>
    </row>
    <row r="12" spans="1:27" s="4" customFormat="1" ht="15" customHeight="1" x14ac:dyDescent="0.35">
      <c r="A12" s="11" t="s">
        <v>7</v>
      </c>
      <c r="B12" s="11"/>
      <c r="C12" s="12">
        <f>SUM(C7:C11)</f>
        <v>378.75844316917505</v>
      </c>
      <c r="D12" s="12">
        <f t="shared" ref="D12:S12" si="0">SUM(D7:D11)</f>
        <v>380.0065775828881</v>
      </c>
      <c r="E12" s="12">
        <f t="shared" si="0"/>
        <v>411.94347264485532</v>
      </c>
      <c r="F12" s="12">
        <f t="shared" si="0"/>
        <v>419.33704676722954</v>
      </c>
      <c r="G12" s="12">
        <f t="shared" si="0"/>
        <v>428.35243643244524</v>
      </c>
      <c r="H12" s="12">
        <f t="shared" si="0"/>
        <v>415.95905474816516</v>
      </c>
      <c r="I12" s="12">
        <f t="shared" si="0"/>
        <v>435.64815768489848</v>
      </c>
      <c r="J12" s="12">
        <f t="shared" si="0"/>
        <v>481.631515274413</v>
      </c>
      <c r="K12" s="12">
        <f t="shared" si="0"/>
        <v>495.26158033239551</v>
      </c>
      <c r="L12" s="12">
        <f t="shared" si="0"/>
        <v>511.59645560202222</v>
      </c>
      <c r="M12" s="12">
        <f t="shared" si="0"/>
        <v>555.53208907239991</v>
      </c>
      <c r="N12" s="12">
        <f t="shared" si="0"/>
        <v>565.33626713949457</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2458.9853826311264</v>
      </c>
      <c r="D15" s="12">
        <v>2415.0472914875322</v>
      </c>
      <c r="E15" s="12">
        <v>2486.6723989681855</v>
      </c>
      <c r="F15" s="12">
        <v>2546.6036113499567</v>
      </c>
      <c r="G15" s="12">
        <v>2517.7128116938952</v>
      </c>
      <c r="H15" s="12">
        <v>2341.4445399828032</v>
      </c>
      <c r="I15" s="12">
        <v>2450.9888220120379</v>
      </c>
      <c r="J15" s="12">
        <v>2494.840928632846</v>
      </c>
      <c r="K15" s="12">
        <v>2469.5614789337919</v>
      </c>
      <c r="L15" s="12">
        <v>2459.5872742906276</v>
      </c>
      <c r="M15" s="12">
        <v>2429.0627687016336</v>
      </c>
      <c r="N15" s="12">
        <v>2495.2708512467752</v>
      </c>
      <c r="O15" s="12">
        <v>0</v>
      </c>
      <c r="P15" s="12">
        <v>0</v>
      </c>
      <c r="Q15" s="12">
        <v>0</v>
      </c>
      <c r="R15" s="12">
        <v>0</v>
      </c>
      <c r="S15" s="12">
        <v>0</v>
      </c>
    </row>
    <row r="16" spans="1:27" s="7" customFormat="1" ht="27" customHeight="1" thickBot="1" x14ac:dyDescent="0.4">
      <c r="A16" s="13" t="s">
        <v>11</v>
      </c>
      <c r="B16" s="14"/>
      <c r="C16" s="15">
        <f t="shared" ref="C16:S16" si="1">IF(C15&gt;0,C12/C15,"")</f>
        <v>0.15403037604229336</v>
      </c>
      <c r="D16" s="15">
        <f t="shared" si="1"/>
        <v>0.15734953883608035</v>
      </c>
      <c r="E16" s="15">
        <f t="shared" si="1"/>
        <v>0.16566053204908948</v>
      </c>
      <c r="F16" s="15">
        <f t="shared" si="1"/>
        <v>0.16466522111972448</v>
      </c>
      <c r="G16" s="15">
        <f t="shared" si="1"/>
        <v>0.17013554303846651</v>
      </c>
      <c r="H16" s="15">
        <f t="shared" si="1"/>
        <v>0.17765061168231649</v>
      </c>
      <c r="I16" s="15">
        <f t="shared" si="1"/>
        <v>0.17774383700667845</v>
      </c>
      <c r="J16" s="15">
        <f t="shared" si="1"/>
        <v>0.19305099164712816</v>
      </c>
      <c r="K16" s="15">
        <f t="shared" si="1"/>
        <v>0.2005463660480401</v>
      </c>
      <c r="L16" s="15">
        <f t="shared" si="1"/>
        <v>0.20800093615282358</v>
      </c>
      <c r="M16" s="15">
        <f t="shared" si="1"/>
        <v>0.22870223702343404</v>
      </c>
      <c r="N16" s="15">
        <f t="shared" si="1"/>
        <v>0.22656308707209932</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v>
      </c>
      <c r="I19" s="9">
        <v>0</v>
      </c>
      <c r="J19" s="9">
        <v>0</v>
      </c>
      <c r="K19" s="9">
        <v>0</v>
      </c>
      <c r="L19" s="9">
        <v>0.52220120378331902</v>
      </c>
      <c r="M19" s="9">
        <v>0.52514187446259675</v>
      </c>
      <c r="N19" s="9">
        <v>0.54514187446259665</v>
      </c>
      <c r="O19" s="9">
        <v>0</v>
      </c>
      <c r="P19" s="9">
        <v>0</v>
      </c>
      <c r="Q19" s="9">
        <v>0</v>
      </c>
      <c r="R19" s="9">
        <v>0</v>
      </c>
      <c r="S19" s="9">
        <v>0</v>
      </c>
    </row>
    <row r="20" spans="1:19" s="4" customFormat="1" ht="15" customHeight="1" x14ac:dyDescent="0.35">
      <c r="A20" s="4" t="s">
        <v>14</v>
      </c>
      <c r="C20" s="9">
        <v>0</v>
      </c>
      <c r="D20" s="9">
        <v>0</v>
      </c>
      <c r="E20" s="9">
        <v>0</v>
      </c>
      <c r="F20" s="9">
        <v>0</v>
      </c>
      <c r="G20" s="9">
        <v>0</v>
      </c>
      <c r="H20" s="9">
        <v>0</v>
      </c>
      <c r="I20" s="9">
        <v>0</v>
      </c>
      <c r="J20" s="9">
        <v>0</v>
      </c>
      <c r="K20" s="9">
        <v>0</v>
      </c>
      <c r="L20" s="9">
        <v>1.88536543422184</v>
      </c>
      <c r="M20" s="9">
        <v>1.7104557179707656</v>
      </c>
      <c r="N20" s="9">
        <v>1.6044711951848667</v>
      </c>
      <c r="O20" s="9">
        <v>0</v>
      </c>
      <c r="P20" s="9">
        <v>0</v>
      </c>
      <c r="Q20" s="9">
        <v>0</v>
      </c>
      <c r="R20" s="9">
        <v>0</v>
      </c>
      <c r="S20" s="9">
        <v>0</v>
      </c>
    </row>
    <row r="21" spans="1:19" s="4" customFormat="1" ht="15" customHeight="1" x14ac:dyDescent="0.35">
      <c r="A21" s="4" t="s">
        <v>15</v>
      </c>
      <c r="C21" s="9">
        <v>7.7418056749785045</v>
      </c>
      <c r="D21" s="9">
        <v>6.0996044711951845</v>
      </c>
      <c r="E21" s="9">
        <v>6.5070679277730017</v>
      </c>
      <c r="F21" s="9">
        <v>6.5719518486672399</v>
      </c>
      <c r="G21" s="9">
        <v>6.2866380051590713</v>
      </c>
      <c r="H21" s="9">
        <v>5.8660017196904555</v>
      </c>
      <c r="I21" s="9">
        <v>6.7638607050730863</v>
      </c>
      <c r="J21" s="9">
        <v>7.547721410146174</v>
      </c>
      <c r="K21" s="9">
        <v>7.4587016337059326</v>
      </c>
      <c r="L21" s="9">
        <v>9.1385210662080834</v>
      </c>
      <c r="M21" s="9">
        <v>9.6747291487532241</v>
      </c>
      <c r="N21" s="9">
        <v>11.120894239036971</v>
      </c>
      <c r="O21" s="9">
        <v>0</v>
      </c>
      <c r="P21" s="9">
        <v>0</v>
      </c>
      <c r="Q21" s="9">
        <v>0</v>
      </c>
      <c r="R21" s="9">
        <v>0</v>
      </c>
      <c r="S21" s="9">
        <v>0</v>
      </c>
    </row>
    <row r="22" spans="1:19" s="4" customFormat="1" ht="15" customHeight="1" x14ac:dyDescent="0.35">
      <c r="A22" s="4" t="s">
        <v>16</v>
      </c>
      <c r="C22" s="9">
        <v>46.170490111779884</v>
      </c>
      <c r="D22" s="9">
        <v>36.37674978503869</v>
      </c>
      <c r="E22" s="9">
        <v>38.806775580395531</v>
      </c>
      <c r="F22" s="9">
        <v>37.624092863284609</v>
      </c>
      <c r="G22" s="9">
        <v>34.641994840928639</v>
      </c>
      <c r="H22" s="9">
        <v>30.591435941530523</v>
      </c>
      <c r="I22" s="9">
        <v>33.046973344797934</v>
      </c>
      <c r="J22" s="9">
        <v>32.177128116938952</v>
      </c>
      <c r="K22" s="9">
        <v>30.460472914875321</v>
      </c>
      <c r="L22" s="9">
        <v>32.993895098882199</v>
      </c>
      <c r="M22" s="9">
        <v>31.511857265692178</v>
      </c>
      <c r="N22" s="9">
        <v>32.731212381771279</v>
      </c>
      <c r="O22" s="9">
        <v>0</v>
      </c>
      <c r="P22" s="9">
        <v>0</v>
      </c>
      <c r="Q22" s="9">
        <v>0</v>
      </c>
      <c r="R22" s="9">
        <v>0</v>
      </c>
      <c r="S22" s="9">
        <v>0</v>
      </c>
    </row>
    <row r="23" spans="1:19" s="4" customFormat="1" ht="15" customHeight="1" x14ac:dyDescent="0.35">
      <c r="A23" s="16" t="s">
        <v>17</v>
      </c>
      <c r="C23" s="9">
        <v>1.0001375752364572</v>
      </c>
      <c r="D23" s="9">
        <v>0.96309544282029358</v>
      </c>
      <c r="E23" s="9">
        <v>0.86431642304385203</v>
      </c>
      <c r="F23" s="9">
        <v>0.9205846947549432</v>
      </c>
      <c r="G23" s="9">
        <v>0.97733447979363652</v>
      </c>
      <c r="H23" s="9">
        <v>1.0929578675838341</v>
      </c>
      <c r="I23" s="9">
        <v>1.0956577815993118</v>
      </c>
      <c r="J23" s="9">
        <v>1.2089423903697329</v>
      </c>
      <c r="K23" s="9">
        <v>2.012665520206363</v>
      </c>
      <c r="L23" s="9">
        <v>0.91385210662080874</v>
      </c>
      <c r="M23" s="9">
        <v>1.3936457437661216</v>
      </c>
      <c r="N23" s="9">
        <v>1.4609802235597615</v>
      </c>
      <c r="O23" s="9">
        <v>0</v>
      </c>
      <c r="P23" s="9">
        <v>0</v>
      </c>
      <c r="Q23" s="9">
        <v>0</v>
      </c>
      <c r="R23" s="9">
        <v>0</v>
      </c>
      <c r="S23" s="9">
        <v>0</v>
      </c>
    </row>
    <row r="24" spans="1:19" s="4" customFormat="1" ht="15" customHeight="1" x14ac:dyDescent="0.35">
      <c r="A24" s="16" t="s">
        <v>18</v>
      </c>
      <c r="C24" s="9">
        <v>5.9646087704213224</v>
      </c>
      <c r="D24" s="9">
        <v>5.7436973344798012</v>
      </c>
      <c r="E24" s="9">
        <v>5.1546001719690446</v>
      </c>
      <c r="F24" s="9">
        <v>5.2703009458297458</v>
      </c>
      <c r="G24" s="9">
        <v>5.3855202063628518</v>
      </c>
      <c r="H24" s="9">
        <v>5.6998194325021458</v>
      </c>
      <c r="I24" s="9">
        <v>5.3531814273430767</v>
      </c>
      <c r="J24" s="9">
        <v>5.1539122957867551</v>
      </c>
      <c r="K24" s="9">
        <v>8.2194926913155637</v>
      </c>
      <c r="L24" s="9">
        <v>3.299389509888222</v>
      </c>
      <c r="M24" s="9">
        <v>4.5392863284608751</v>
      </c>
      <c r="N24" s="9">
        <v>4.2999828030954497</v>
      </c>
      <c r="O24" s="9">
        <v>0</v>
      </c>
      <c r="P24" s="9">
        <v>0</v>
      </c>
      <c r="Q24" s="9">
        <v>0</v>
      </c>
      <c r="R24" s="9">
        <v>0</v>
      </c>
      <c r="S24" s="9">
        <v>0</v>
      </c>
    </row>
    <row r="25" spans="1:19" s="4" customFormat="1" ht="15" customHeight="1" x14ac:dyDescent="0.35">
      <c r="A25" s="4" t="s">
        <v>19</v>
      </c>
      <c r="C25" s="9">
        <v>1.0031527658354829</v>
      </c>
      <c r="D25" s="9">
        <v>11.166045667335435</v>
      </c>
      <c r="E25" s="9">
        <v>44.373268367249452</v>
      </c>
      <c r="F25" s="9">
        <v>61.068978694946026</v>
      </c>
      <c r="G25" s="9">
        <v>74.143259768797165</v>
      </c>
      <c r="H25" s="9">
        <v>84.71147415687399</v>
      </c>
      <c r="I25" s="10">
        <v>97.688067259004498</v>
      </c>
      <c r="J25" s="9">
        <v>97.66</v>
      </c>
      <c r="K25" s="9">
        <v>90.94</v>
      </c>
      <c r="L25" s="9">
        <v>99.06</v>
      </c>
      <c r="M25" s="9">
        <v>130.6</v>
      </c>
      <c r="N25" s="9">
        <v>143.91</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0</v>
      </c>
      <c r="K26" s="21">
        <v>0.67</v>
      </c>
      <c r="L26" s="21">
        <v>0</v>
      </c>
      <c r="M26" s="21">
        <v>0</v>
      </c>
      <c r="N26" s="21">
        <v>0</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97.66</v>
      </c>
      <c r="K27" s="21">
        <v>90.27</v>
      </c>
      <c r="L27" s="21">
        <v>99.06</v>
      </c>
      <c r="M27" s="21">
        <v>130.6</v>
      </c>
      <c r="N27" s="21">
        <v>143.91</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-9.5251743574920056E-4</v>
      </c>
      <c r="K30" s="9">
        <v>-4.2017770134634702E-3</v>
      </c>
      <c r="L30" s="9">
        <v>0</v>
      </c>
      <c r="M30" s="9">
        <v>3.2700000000000102</v>
      </c>
      <c r="N30" s="9">
        <v>-5.7036400116317054E-4</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21.357804528518205</v>
      </c>
      <c r="D32" s="12">
        <v>27.378152288143692</v>
      </c>
      <c r="E32" s="12">
        <v>61.50525460972581</v>
      </c>
      <c r="F32" s="12">
        <v>78.419443011369083</v>
      </c>
      <c r="G32" s="12">
        <v>90.83718926148849</v>
      </c>
      <c r="H32" s="12">
        <v>100.46943632368396</v>
      </c>
      <c r="I32" s="24">
        <v>115.69337680328653</v>
      </c>
      <c r="J32" s="12">
        <v>117.73824591573516</v>
      </c>
      <c r="K32" s="12">
        <v>112.2694196044712</v>
      </c>
      <c r="L32" s="12">
        <v>125.43116079105762</v>
      </c>
      <c r="M32" s="12">
        <v>158.80617798796217</v>
      </c>
      <c r="N32" s="12">
        <v>175.89892519346517</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1564.7649488869781</v>
      </c>
      <c r="D35" s="12">
        <v>1750.9244138721699</v>
      </c>
      <c r="E35" s="12">
        <v>1797.0385707461544</v>
      </c>
      <c r="F35" s="12">
        <v>1968.954039361804</v>
      </c>
      <c r="G35" s="12">
        <v>2119.2090245533582</v>
      </c>
      <c r="H35" s="12">
        <v>1896.0756816661888</v>
      </c>
      <c r="I35" s="12">
        <v>2196.870831661412</v>
      </c>
      <c r="J35" s="12">
        <v>2129.034131078628</v>
      </c>
      <c r="K35" s="12">
        <v>2091.0187479698102</v>
      </c>
      <c r="L35" s="12">
        <v>2096.4593837775865</v>
      </c>
      <c r="M35" s="12">
        <v>2088.5129812744817</v>
      </c>
      <c r="N35" s="12">
        <v>2070.2640298079682</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1.3649209450729373E-2</v>
      </c>
      <c r="D37" s="15">
        <f t="shared" si="2"/>
        <v>1.5636398733853335E-2</v>
      </c>
      <c r="E37" s="15">
        <f t="shared" si="2"/>
        <v>3.422589565464252E-2</v>
      </c>
      <c r="F37" s="15">
        <f t="shared" si="2"/>
        <v>3.982797030487676E-2</v>
      </c>
      <c r="G37" s="15">
        <f t="shared" si="2"/>
        <v>4.2863723308574159E-2</v>
      </c>
      <c r="H37" s="15">
        <f t="shared" si="2"/>
        <v>5.2988093932725196E-2</v>
      </c>
      <c r="I37" s="27">
        <f t="shared" si="2"/>
        <v>5.2662803445659073E-2</v>
      </c>
      <c r="J37" s="15">
        <f t="shared" si="2"/>
        <v>5.5301248672836298E-2</v>
      </c>
      <c r="K37" s="15">
        <f t="shared" si="2"/>
        <v>5.3691254424894391E-2</v>
      </c>
      <c r="L37" s="15">
        <f t="shared" si="2"/>
        <v>5.982999802507246E-2</v>
      </c>
      <c r="M37" s="15">
        <f t="shared" si="2"/>
        <v>7.6037917605402308E-2</v>
      </c>
      <c r="N37" s="15">
        <f t="shared" si="2"/>
        <v>8.4964488906171573E-2</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316.18419795547914</v>
      </c>
      <c r="D40" s="9">
        <v>317.32110442342599</v>
      </c>
      <c r="E40" s="9">
        <v>274.41005063533009</v>
      </c>
      <c r="F40" s="9">
        <v>368.30037259959875</v>
      </c>
      <c r="G40" s="9">
        <v>348.40450941052831</v>
      </c>
      <c r="H40" s="9">
        <v>456.02847043087797</v>
      </c>
      <c r="I40" s="10">
        <v>442.98748447501674</v>
      </c>
      <c r="J40" s="9">
        <v>452.49355116079107</v>
      </c>
      <c r="K40" s="9">
        <v>349.59873889366582</v>
      </c>
      <c r="L40" s="9">
        <v>308.76791344224705</v>
      </c>
      <c r="M40" s="9">
        <v>378.0930543613261</v>
      </c>
      <c r="N40" s="9">
        <v>491.42543231107288</v>
      </c>
      <c r="O40" s="9">
        <v>0</v>
      </c>
      <c r="P40" s="9">
        <v>0</v>
      </c>
      <c r="Q40" s="9">
        <v>0</v>
      </c>
      <c r="R40" s="9">
        <v>0</v>
      </c>
      <c r="S40" s="9">
        <v>0</v>
      </c>
    </row>
    <row r="41" spans="1:19" s="4" customFormat="1" ht="15" customHeight="1" x14ac:dyDescent="0.35">
      <c r="A41" s="4" t="s">
        <v>33</v>
      </c>
      <c r="C41" s="9">
        <v>33.462310117512182</v>
      </c>
      <c r="D41" s="9">
        <v>49.106716346613162</v>
      </c>
      <c r="E41" s="9">
        <v>42.84895385497277</v>
      </c>
      <c r="F41" s="9">
        <v>46.957103276965704</v>
      </c>
      <c r="G41" s="9">
        <v>55.985478169485049</v>
      </c>
      <c r="H41" s="9">
        <v>62.720932454380431</v>
      </c>
      <c r="I41" s="10">
        <v>103.13365816375274</v>
      </c>
      <c r="J41" s="9">
        <v>108.81819050348714</v>
      </c>
      <c r="K41" s="9">
        <v>178.70449985669245</v>
      </c>
      <c r="L41" s="9">
        <v>174.69188879335053</v>
      </c>
      <c r="M41" s="9">
        <v>124.24763542562339</v>
      </c>
      <c r="N41" s="9">
        <v>132.965510652527</v>
      </c>
      <c r="O41" s="9">
        <v>0</v>
      </c>
      <c r="P41" s="9">
        <v>0</v>
      </c>
      <c r="Q41" s="9">
        <v>0</v>
      </c>
      <c r="R41" s="9">
        <v>0</v>
      </c>
      <c r="S41" s="9">
        <v>0</v>
      </c>
    </row>
    <row r="42" spans="1:19" s="4" customFormat="1" ht="15" customHeight="1" x14ac:dyDescent="0.35">
      <c r="A42" s="4" t="s">
        <v>34</v>
      </c>
      <c r="C42" s="9">
        <v>0</v>
      </c>
      <c r="D42" s="9">
        <v>0</v>
      </c>
      <c r="E42" s="9">
        <v>0</v>
      </c>
      <c r="F42" s="9">
        <v>0</v>
      </c>
      <c r="G42" s="9">
        <v>0</v>
      </c>
      <c r="H42" s="9">
        <v>0</v>
      </c>
      <c r="I42" s="9">
        <v>0</v>
      </c>
      <c r="J42" s="9">
        <v>0</v>
      </c>
      <c r="K42" s="9">
        <v>0</v>
      </c>
      <c r="L42" s="9">
        <v>0</v>
      </c>
      <c r="M42" s="9">
        <v>0</v>
      </c>
      <c r="N42" s="9">
        <v>0</v>
      </c>
      <c r="O42" s="9">
        <v>0</v>
      </c>
      <c r="P42" s="9">
        <v>0</v>
      </c>
      <c r="Q42" s="9">
        <v>0</v>
      </c>
      <c r="R42" s="9">
        <v>0</v>
      </c>
      <c r="S42" s="9">
        <v>0</v>
      </c>
    </row>
    <row r="43" spans="1:19" s="4" customFormat="1" ht="15" customHeight="1" x14ac:dyDescent="0.35">
      <c r="A43" s="11" t="s">
        <v>35</v>
      </c>
      <c r="C43" s="12">
        <v>349.64650807299131</v>
      </c>
      <c r="D43" s="12">
        <v>366.42782077003915</v>
      </c>
      <c r="E43" s="12">
        <v>317.25900449030286</v>
      </c>
      <c r="F43" s="12">
        <v>415.25747587656446</v>
      </c>
      <c r="G43" s="12">
        <v>404.38998758001333</v>
      </c>
      <c r="H43" s="12">
        <v>518.74940288525841</v>
      </c>
      <c r="I43" s="12">
        <v>546.12114263876947</v>
      </c>
      <c r="J43" s="12">
        <v>561.3117416642782</v>
      </c>
      <c r="K43" s="12">
        <v>528.30323875035833</v>
      </c>
      <c r="L43" s="12">
        <v>483.45980223559758</v>
      </c>
      <c r="M43" s="12">
        <v>502.3406897869495</v>
      </c>
      <c r="N43" s="12">
        <v>624.39094296359985</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6905.564034584886</v>
      </c>
      <c r="D45" s="12">
        <v>7281.8280787236072</v>
      </c>
      <c r="E45" s="12">
        <v>7124.9491258240187</v>
      </c>
      <c r="F45" s="12">
        <v>6662.7320149039842</v>
      </c>
      <c r="G45" s="12">
        <v>6632.6379812744808</v>
      </c>
      <c r="H45" s="12">
        <v>6343.6051160791067</v>
      </c>
      <c r="I45" s="12">
        <v>6916.1278780930543</v>
      </c>
      <c r="J45" s="12">
        <v>6064.3937374605903</v>
      </c>
      <c r="K45" s="12">
        <v>6002.6701538167572</v>
      </c>
      <c r="L45" s="12">
        <v>6140.0352297697527</v>
      </c>
      <c r="M45" s="12">
        <v>5667.4819671348041</v>
      </c>
      <c r="N45" s="12">
        <v>5786.1449078054839</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5.0632577776684042E-2</v>
      </c>
      <c r="D47" s="15">
        <f t="shared" si="3"/>
        <v>5.0320855808266805E-2</v>
      </c>
      <c r="E47" s="15">
        <f t="shared" si="3"/>
        <v>4.4527897517248734E-2</v>
      </c>
      <c r="F47" s="15">
        <f t="shared" si="3"/>
        <v>6.232540569659227E-2</v>
      </c>
      <c r="G47" s="15">
        <f t="shared" si="3"/>
        <v>6.0969705978481371E-2</v>
      </c>
      <c r="H47" s="15">
        <f t="shared" si="3"/>
        <v>8.1775172538780305E-2</v>
      </c>
      <c r="I47" s="15">
        <f t="shared" si="3"/>
        <v>7.8963424659717021E-2</v>
      </c>
      <c r="J47" s="15">
        <f t="shared" si="3"/>
        <v>9.2558591338978993E-2</v>
      </c>
      <c r="K47" s="15">
        <f t="shared" si="3"/>
        <v>8.8011372474704488E-2</v>
      </c>
      <c r="L47" s="15">
        <f t="shared" si="3"/>
        <v>7.8738929687497405E-2</v>
      </c>
      <c r="M47" s="15">
        <f t="shared" si="3"/>
        <v>8.8635604435969267E-2</v>
      </c>
      <c r="N47" s="15">
        <f t="shared" si="3"/>
        <v>0.1079113905566553</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370.01649991896011</v>
      </c>
      <c r="D50" s="9">
        <v>372.94387766887263</v>
      </c>
      <c r="E50" s="9">
        <v>404.57208829403845</v>
      </c>
      <c r="F50" s="9">
        <v>411.84451022380745</v>
      </c>
      <c r="G50" s="9">
        <v>421.08846394749247</v>
      </c>
      <c r="H50" s="9">
        <v>409.00009516089085</v>
      </c>
      <c r="I50" s="9">
        <v>427.78863919822612</v>
      </c>
      <c r="J50" s="9">
        <v>472.87485147389708</v>
      </c>
      <c r="K50" s="9">
        <v>485.79021317848321</v>
      </c>
      <c r="L50" s="9">
        <v>501.02188122541003</v>
      </c>
      <c r="M50" s="9">
        <v>543.93857230541789</v>
      </c>
      <c r="N50" s="9">
        <v>552.20925080243512</v>
      </c>
      <c r="O50" s="9">
        <v>0</v>
      </c>
      <c r="P50" s="9">
        <v>0</v>
      </c>
      <c r="Q50" s="9">
        <v>0</v>
      </c>
      <c r="R50" s="9">
        <v>0</v>
      </c>
      <c r="S50" s="9">
        <v>0</v>
      </c>
    </row>
    <row r="51" spans="1:19" s="4" customFormat="1" ht="15" customHeight="1" x14ac:dyDescent="0.35">
      <c r="A51" s="29" t="s">
        <v>42</v>
      </c>
      <c r="B51" s="29"/>
      <c r="C51" s="9">
        <v>349.64650807299131</v>
      </c>
      <c r="D51" s="9">
        <v>366.42782077003915</v>
      </c>
      <c r="E51" s="9">
        <v>317.25900449030286</v>
      </c>
      <c r="F51" s="9">
        <v>415.25747587656446</v>
      </c>
      <c r="G51" s="9">
        <v>404.38998758001333</v>
      </c>
      <c r="H51" s="9">
        <v>518.74940288525841</v>
      </c>
      <c r="I51" s="9">
        <v>546.12114263876947</v>
      </c>
      <c r="J51" s="9">
        <v>561.3117416642782</v>
      </c>
      <c r="K51" s="9">
        <v>528.30323875035833</v>
      </c>
      <c r="L51" s="9">
        <v>483.45980223559758</v>
      </c>
      <c r="M51" s="9">
        <v>502.3406897869495</v>
      </c>
      <c r="N51" s="9">
        <v>624.39094296359985</v>
      </c>
      <c r="O51" s="9">
        <v>0</v>
      </c>
      <c r="P51" s="9">
        <v>0</v>
      </c>
      <c r="Q51" s="9">
        <v>0</v>
      </c>
      <c r="R51" s="9">
        <v>0</v>
      </c>
      <c r="S51" s="9">
        <v>0</v>
      </c>
    </row>
    <row r="52" spans="1:19" s="4" customFormat="1" ht="15" customHeight="1" x14ac:dyDescent="0.35">
      <c r="A52" s="29" t="s">
        <v>43</v>
      </c>
      <c r="B52" s="29"/>
      <c r="C52" s="9">
        <v>9.745096016050443</v>
      </c>
      <c r="D52" s="9">
        <v>18.228745581350914</v>
      </c>
      <c r="E52" s="9">
        <v>51.744652718066305</v>
      </c>
      <c r="F52" s="9">
        <v>68.561515238368202</v>
      </c>
      <c r="G52" s="9">
        <v>81.407232253749882</v>
      </c>
      <c r="H52" s="9">
        <v>91.670433744148283</v>
      </c>
      <c r="I52" s="9">
        <v>105.5475857456769</v>
      </c>
      <c r="J52" s="9">
        <v>106.41666380051591</v>
      </c>
      <c r="K52" s="9">
        <v>100.41136715391229</v>
      </c>
      <c r="L52" s="9">
        <v>109.63457437661222</v>
      </c>
      <c r="M52" s="9">
        <v>142.19351676698193</v>
      </c>
      <c r="N52" s="9">
        <v>157.03701633705933</v>
      </c>
      <c r="O52" s="9">
        <v>0</v>
      </c>
      <c r="P52" s="9">
        <v>0</v>
      </c>
      <c r="Q52" s="9">
        <v>0</v>
      </c>
      <c r="R52" s="9">
        <v>0</v>
      </c>
      <c r="S52" s="9">
        <v>0</v>
      </c>
    </row>
    <row r="53" spans="1:19" s="4" customFormat="1" ht="15" customHeight="1" x14ac:dyDescent="0.35">
      <c r="A53" s="4" t="s">
        <v>44</v>
      </c>
      <c r="B53" s="29"/>
      <c r="C53" s="9">
        <f>C50+C51+C52</f>
        <v>729.40810400800183</v>
      </c>
      <c r="D53" s="9">
        <f t="shared" ref="D53:S53" si="4">D50+D51+D52</f>
        <v>757.60044402026278</v>
      </c>
      <c r="E53" s="9">
        <f t="shared" si="4"/>
        <v>773.57574550240759</v>
      </c>
      <c r="F53" s="9">
        <f t="shared" si="4"/>
        <v>895.66350133874016</v>
      </c>
      <c r="G53" s="9">
        <f t="shared" si="4"/>
        <v>906.88568378125558</v>
      </c>
      <c r="H53" s="9">
        <f t="shared" si="4"/>
        <v>1019.4199317902976</v>
      </c>
      <c r="I53" s="9">
        <f t="shared" si="4"/>
        <v>1079.4573675826725</v>
      </c>
      <c r="J53" s="9">
        <f t="shared" si="4"/>
        <v>1140.6032569386912</v>
      </c>
      <c r="K53" s="9">
        <f t="shared" si="4"/>
        <v>1114.5048190827538</v>
      </c>
      <c r="L53" s="9">
        <f t="shared" si="4"/>
        <v>1094.1162578376197</v>
      </c>
      <c r="M53" s="9">
        <f t="shared" si="4"/>
        <v>1188.4727788593493</v>
      </c>
      <c r="N53" s="9">
        <f t="shared" si="4"/>
        <v>1333.6372101030943</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729.40810400800183</v>
      </c>
      <c r="D60" s="12">
        <f t="shared" si="5"/>
        <v>757.60044402026278</v>
      </c>
      <c r="E60" s="12">
        <f t="shared" si="5"/>
        <v>773.57574550240759</v>
      </c>
      <c r="F60" s="12">
        <f t="shared" si="5"/>
        <v>895.66350133874016</v>
      </c>
      <c r="G60" s="12">
        <f t="shared" si="5"/>
        <v>906.88568378125558</v>
      </c>
      <c r="H60" s="12">
        <f t="shared" si="5"/>
        <v>1019.4199317902976</v>
      </c>
      <c r="I60" s="12">
        <f t="shared" si="5"/>
        <v>1079.4573675826725</v>
      </c>
      <c r="J60" s="12">
        <f t="shared" si="5"/>
        <v>1140.6032569386912</v>
      </c>
      <c r="K60" s="12">
        <f t="shared" si="5"/>
        <v>1114.5048190827538</v>
      </c>
      <c r="L60" s="12">
        <f t="shared" si="5"/>
        <v>1094.1162578376197</v>
      </c>
      <c r="M60" s="12">
        <f t="shared" si="5"/>
        <v>1188.4727788593493</v>
      </c>
      <c r="N60" s="12">
        <f t="shared" si="5"/>
        <v>1333.6372101030943</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11412.629908283174</v>
      </c>
      <c r="D63" s="9">
        <v>11911.061956625586</v>
      </c>
      <c r="E63" s="9">
        <v>11687.607098500046</v>
      </c>
      <c r="F63" s="9">
        <v>11514.702111397726</v>
      </c>
      <c r="G63" s="9">
        <v>11720.576048533487</v>
      </c>
      <c r="H63" s="9">
        <v>10879.183600840737</v>
      </c>
      <c r="I63" s="9">
        <v>11854.157972676028</v>
      </c>
      <c r="J63" s="9">
        <v>11046.721266838635</v>
      </c>
      <c r="K63" s="9">
        <v>10691.083739371357</v>
      </c>
      <c r="L63" s="9">
        <v>10825.32576382918</v>
      </c>
      <c r="M63" s="9">
        <v>10192.689026464126</v>
      </c>
      <c r="N63" s="9">
        <v>10358.180830228335</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11412.629908283174</v>
      </c>
      <c r="D66" s="9">
        <v>11911.061956625586</v>
      </c>
      <c r="E66" s="9">
        <v>11687.607098500046</v>
      </c>
      <c r="F66" s="9">
        <v>11514.702111397726</v>
      </c>
      <c r="G66" s="9">
        <v>11720.576048533487</v>
      </c>
      <c r="H66" s="9">
        <v>10879.183600840737</v>
      </c>
      <c r="I66" s="9">
        <v>11854.157972676028</v>
      </c>
      <c r="J66" s="9">
        <v>11046.721266838635</v>
      </c>
      <c r="K66" s="9">
        <v>10691.083739371357</v>
      </c>
      <c r="L66" s="9">
        <v>10825.32576382918</v>
      </c>
      <c r="M66" s="9">
        <v>10192.689026464126</v>
      </c>
      <c r="N66" s="9">
        <v>10358.180830228335</v>
      </c>
      <c r="O66" s="9">
        <v>0</v>
      </c>
      <c r="P66" s="9">
        <v>0</v>
      </c>
      <c r="Q66" s="9">
        <v>0</v>
      </c>
      <c r="R66" s="9">
        <v>0</v>
      </c>
      <c r="S66" s="9">
        <v>0</v>
      </c>
    </row>
    <row r="67" spans="1:27" s="4" customFormat="1" ht="15" customHeight="1" x14ac:dyDescent="0.35">
      <c r="A67" s="11" t="s">
        <v>54</v>
      </c>
      <c r="C67" s="9">
        <v>11412.629908283174</v>
      </c>
      <c r="D67" s="9">
        <v>11911.061956625586</v>
      </c>
      <c r="E67" s="9">
        <v>11687.607098500046</v>
      </c>
      <c r="F67" s="9">
        <v>11514.702111397726</v>
      </c>
      <c r="G67" s="9">
        <v>11720.576048533487</v>
      </c>
      <c r="H67" s="9">
        <v>10879.183600840737</v>
      </c>
      <c r="I67" s="9">
        <v>11854.157972676028</v>
      </c>
      <c r="J67" s="9">
        <v>11046.721266838635</v>
      </c>
      <c r="K67" s="9">
        <v>10691.083739371357</v>
      </c>
      <c r="L67" s="9">
        <v>10825.32576382918</v>
      </c>
      <c r="M67" s="9">
        <v>10192.689026464126</v>
      </c>
      <c r="N67" s="9">
        <v>10358.180830228335</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6.3912359365881535E-2</v>
      </c>
      <c r="D69" s="15">
        <f t="shared" si="6"/>
        <v>6.3604777372419249E-2</v>
      </c>
      <c r="E69" s="15">
        <f t="shared" si="6"/>
        <v>6.6187692568967865E-2</v>
      </c>
      <c r="F69" s="15">
        <f t="shared" si="6"/>
        <v>7.7784339766130431E-2</v>
      </c>
      <c r="G69" s="15">
        <f t="shared" si="6"/>
        <v>7.7375521478291825E-2</v>
      </c>
      <c r="H69" s="15">
        <f t="shared" si="6"/>
        <v>9.3703716123654482E-2</v>
      </c>
      <c r="I69" s="15">
        <f t="shared" si="6"/>
        <v>9.1061496739864134E-2</v>
      </c>
      <c r="J69" s="15">
        <f t="shared" si="6"/>
        <v>0.10325265111582838</v>
      </c>
      <c r="K69" s="15">
        <f t="shared" si="6"/>
        <v>0.10424619676099248</v>
      </c>
      <c r="L69" s="15">
        <f t="shared" si="6"/>
        <v>0.10107005384479112</v>
      </c>
      <c r="M69" s="15">
        <f t="shared" si="6"/>
        <v>0.11660051393441109</v>
      </c>
      <c r="N69" s="15">
        <f t="shared" si="6"/>
        <v>0.12875206872341266</v>
      </c>
      <c r="O69" s="15" t="str">
        <f t="shared" si="6"/>
        <v/>
      </c>
      <c r="P69" s="15" t="str">
        <f t="shared" si="6"/>
        <v/>
      </c>
      <c r="Q69" s="15" t="str">
        <f t="shared" si="6"/>
        <v/>
      </c>
      <c r="R69" s="15" t="str">
        <f t="shared" si="6"/>
        <v/>
      </c>
      <c r="S69" s="15"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108" t="s">
        <v>106</v>
      </c>
      <c r="E72" s="33"/>
      <c r="F72" s="3"/>
      <c r="G72" s="3"/>
      <c r="H72" s="3"/>
      <c r="I72" s="34"/>
      <c r="J72" s="192" t="s">
        <v>59</v>
      </c>
      <c r="K72" s="192"/>
      <c r="L72" s="192" t="s">
        <v>60</v>
      </c>
      <c r="M72" s="192"/>
      <c r="N72" s="192" t="s">
        <v>61</v>
      </c>
      <c r="O72" s="192"/>
      <c r="P72" s="192" t="s">
        <v>62</v>
      </c>
      <c r="Q72" s="192"/>
      <c r="R72" s="35"/>
      <c r="S72" s="108" t="s">
        <v>63</v>
      </c>
    </row>
    <row r="73" spans="1:27" s="4" customFormat="1" ht="22.5" customHeight="1" x14ac:dyDescent="0.35">
      <c r="D73" s="107">
        <v>6.7000000000000004E-2</v>
      </c>
      <c r="J73" s="191">
        <v>8.1600000000000006E-2</v>
      </c>
      <c r="K73" s="191"/>
      <c r="L73" s="191">
        <v>8.8900000000000007E-2</v>
      </c>
      <c r="M73" s="191"/>
      <c r="N73" s="191">
        <v>9.9850000000000008E-2</v>
      </c>
      <c r="O73" s="191"/>
      <c r="P73" s="191">
        <v>0.11445000000000001</v>
      </c>
      <c r="Q73" s="191"/>
      <c r="R73" s="37"/>
      <c r="S73" s="107">
        <v>0.14000000000000001</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FAC"/>
    <pageSetUpPr fitToPage="1"/>
  </sheetPr>
  <dimension ref="A1:K110"/>
  <sheetViews>
    <sheetView tabSelected="1" zoomScale="123" zoomScaleNormal="123" workbookViewId="0">
      <pane xSplit="2" ySplit="2" topLeftCell="F3" activePane="bottomRight" state="frozen"/>
      <selection pane="topRight" activeCell="C1" sqref="C1"/>
      <selection pane="bottomLeft" activeCell="A3" sqref="A3"/>
      <selection pane="bottomRight" activeCell="X11" sqref="X11"/>
    </sheetView>
  </sheetViews>
  <sheetFormatPr defaultColWidth="8.81640625" defaultRowHeight="12" customHeight="1" x14ac:dyDescent="0.25"/>
  <cols>
    <col min="1" max="1" width="4.453125" style="154" customWidth="1"/>
    <col min="2" max="2" width="14.36328125" style="154" customWidth="1"/>
    <col min="3" max="3" width="8.81640625" style="154"/>
    <col min="4" max="4" width="6.1796875" style="154" customWidth="1"/>
    <col min="5" max="5" width="6.453125" style="154" customWidth="1"/>
    <col min="6" max="7" width="9.36328125" style="154" customWidth="1"/>
    <col min="8" max="16384" width="8.81640625" style="154"/>
  </cols>
  <sheetData>
    <row r="1" spans="1:11" s="132" customFormat="1" ht="24" customHeight="1" x14ac:dyDescent="0.45">
      <c r="A1" s="131" t="s">
        <v>124</v>
      </c>
      <c r="D1" s="133"/>
      <c r="E1" s="134"/>
    </row>
    <row r="2" spans="1:11" s="132" customFormat="1" ht="24" customHeight="1" x14ac:dyDescent="0.35">
      <c r="A2" s="138"/>
      <c r="B2" s="138"/>
      <c r="C2" s="132" t="s">
        <v>176</v>
      </c>
      <c r="D2" s="166">
        <v>2004</v>
      </c>
      <c r="E2" s="166">
        <v>2015</v>
      </c>
      <c r="F2" s="140" t="s">
        <v>132</v>
      </c>
      <c r="G2" s="178" t="s">
        <v>178</v>
      </c>
      <c r="H2" s="132" t="s">
        <v>177</v>
      </c>
      <c r="I2" s="132" t="s">
        <v>179</v>
      </c>
      <c r="J2" s="132" t="s">
        <v>180</v>
      </c>
      <c r="K2" s="132" t="s">
        <v>181</v>
      </c>
    </row>
    <row r="3" spans="1:11" s="132" customFormat="1" ht="12" customHeight="1" x14ac:dyDescent="0.35">
      <c r="A3" s="174" t="s">
        <v>133</v>
      </c>
      <c r="B3" s="175" t="s">
        <v>133</v>
      </c>
      <c r="C3" s="132">
        <v>29</v>
      </c>
      <c r="D3" s="169">
        <f t="shared" ref="D3:D31" ca="1" si="0">INDIRECT($A3 &amp; "!C69",TRUE)</f>
        <v>8.4554769634881899E-2</v>
      </c>
      <c r="E3" s="169">
        <f t="shared" ref="E3:E31" ca="1" si="1">INDIRECT($A3 &amp; "!N69",TRUE)</f>
        <v>0.16658372868309637</v>
      </c>
      <c r="F3" s="176">
        <v>0.2</v>
      </c>
      <c r="G3" s="179">
        <f ca="1">E3-D3</f>
        <v>8.2028959048214473E-2</v>
      </c>
      <c r="H3" s="177">
        <f ca="1">E3-D3</f>
        <v>8.2028959048214473E-2</v>
      </c>
      <c r="I3" s="177">
        <f ca="1">F3-E3</f>
        <v>3.341627131690364E-2</v>
      </c>
      <c r="J3" s="177" t="e">
        <f ca="1">IF(F3&lt;E3,F3,NA())</f>
        <v>#N/A</v>
      </c>
      <c r="K3" s="177">
        <f ca="1">IF(F3&gt;E3,F3,NA())</f>
        <v>0.2</v>
      </c>
    </row>
    <row r="4" spans="1:11" s="132" customFormat="1" ht="12" customHeight="1" x14ac:dyDescent="0.35">
      <c r="A4" s="148" t="s">
        <v>160</v>
      </c>
      <c r="B4" s="149" t="s">
        <v>109</v>
      </c>
      <c r="C4" s="132">
        <f>C3-1</f>
        <v>28</v>
      </c>
      <c r="D4" s="169">
        <f t="shared" ca="1" si="0"/>
        <v>0.38725259823307001</v>
      </c>
      <c r="E4" s="169">
        <f t="shared" ca="1" si="1"/>
        <v>0.53926399151349558</v>
      </c>
      <c r="F4" s="150">
        <f t="shared" ref="F4:F31" ca="1" si="2">INDIRECT($A4 &amp; "!S73",TRUE)</f>
        <v>0.49</v>
      </c>
      <c r="G4" s="179">
        <f t="shared" ref="G4:G31" ca="1" si="3">E4-D4</f>
        <v>0.15201139328042557</v>
      </c>
      <c r="H4" s="177">
        <f t="shared" ref="H4:H31" ca="1" si="4">E4-D4</f>
        <v>0.15201139328042557</v>
      </c>
      <c r="I4" s="177">
        <f t="shared" ref="I4:I31" ca="1" si="5">F4-E4</f>
        <v>-4.9263991513495586E-2</v>
      </c>
      <c r="J4" s="177">
        <f t="shared" ref="J4:J31" ca="1" si="6">IF(F4&lt;E4,F4,NA())</f>
        <v>0.49</v>
      </c>
      <c r="K4" s="177" t="e">
        <f t="shared" ref="K4:K31" ca="1" si="7">IF(F4&gt;E4,F4,NA())</f>
        <v>#N/A</v>
      </c>
    </row>
    <row r="5" spans="1:11" s="132" customFormat="1" ht="12" customHeight="1" x14ac:dyDescent="0.35">
      <c r="A5" s="148" t="s">
        <v>159</v>
      </c>
      <c r="B5" s="149" t="s">
        <v>119</v>
      </c>
      <c r="C5" s="132">
        <f t="shared" ref="C5:C31" si="8">C4-1</f>
        <v>27</v>
      </c>
      <c r="D5" s="169">
        <f t="shared" ca="1" si="0"/>
        <v>0.29224151913685381</v>
      </c>
      <c r="E5" s="169">
        <f t="shared" ca="1" si="1"/>
        <v>0.39289802392436829</v>
      </c>
      <c r="F5" s="150">
        <f t="shared" ca="1" si="2"/>
        <v>0.38</v>
      </c>
      <c r="G5" s="179">
        <f t="shared" ca="1" si="3"/>
        <v>0.10065650478751448</v>
      </c>
      <c r="H5" s="177">
        <f t="shared" ca="1" si="4"/>
        <v>0.10065650478751448</v>
      </c>
      <c r="I5" s="177">
        <f t="shared" ca="1" si="5"/>
        <v>-1.2898023924368285E-2</v>
      </c>
      <c r="J5" s="177">
        <f t="shared" ca="1" si="6"/>
        <v>0.38</v>
      </c>
      <c r="K5" s="177" t="e">
        <f t="shared" ca="1" si="7"/>
        <v>#N/A</v>
      </c>
    </row>
    <row r="6" spans="1:11" s="132" customFormat="1" ht="12" customHeight="1" x14ac:dyDescent="0.35">
      <c r="A6" s="148" t="s">
        <v>147</v>
      </c>
      <c r="B6" s="149" t="s">
        <v>92</v>
      </c>
      <c r="C6" s="132">
        <f t="shared" si="8"/>
        <v>26</v>
      </c>
      <c r="D6" s="169">
        <f t="shared" ca="1" si="0"/>
        <v>0.32794250422645221</v>
      </c>
      <c r="E6" s="169">
        <f t="shared" ca="1" si="1"/>
        <v>0.37560396936774931</v>
      </c>
      <c r="F6" s="150">
        <f t="shared" ca="1" si="2"/>
        <v>0.4</v>
      </c>
      <c r="G6" s="179">
        <f t="shared" ca="1" si="3"/>
        <v>4.7661465141297099E-2</v>
      </c>
      <c r="H6" s="177">
        <f t="shared" ca="1" si="4"/>
        <v>4.7661465141297099E-2</v>
      </c>
      <c r="I6" s="177">
        <f t="shared" ca="1" si="5"/>
        <v>2.4396030632250709E-2</v>
      </c>
      <c r="J6" s="177" t="e">
        <f t="shared" ca="1" si="6"/>
        <v>#N/A</v>
      </c>
      <c r="K6" s="177">
        <f t="shared" ca="1" si="7"/>
        <v>0.4</v>
      </c>
    </row>
    <row r="7" spans="1:11" s="132" customFormat="1" ht="12" customHeight="1" x14ac:dyDescent="0.35">
      <c r="A7" s="148" t="s">
        <v>153</v>
      </c>
      <c r="B7" s="149" t="s">
        <v>99</v>
      </c>
      <c r="C7" s="132">
        <f t="shared" si="8"/>
        <v>25</v>
      </c>
      <c r="D7" s="169">
        <f t="shared" ca="1" si="0"/>
        <v>0.22555375524460305</v>
      </c>
      <c r="E7" s="169">
        <f t="shared" ca="1" si="1"/>
        <v>0.32955723602083614</v>
      </c>
      <c r="F7" s="150">
        <f t="shared" ca="1" si="2"/>
        <v>0.34</v>
      </c>
      <c r="G7" s="179">
        <f t="shared" ca="1" si="3"/>
        <v>0.10400348077623309</v>
      </c>
      <c r="H7" s="177">
        <f t="shared" ca="1" si="4"/>
        <v>0.10400348077623309</v>
      </c>
      <c r="I7" s="177">
        <f t="shared" ca="1" si="5"/>
        <v>1.0442763979163883E-2</v>
      </c>
      <c r="J7" s="177" t="e">
        <f t="shared" ca="1" si="6"/>
        <v>#N/A</v>
      </c>
      <c r="K7" s="177">
        <f t="shared" ca="1" si="7"/>
        <v>0.34</v>
      </c>
    </row>
    <row r="8" spans="1:11" s="132" customFormat="1" ht="12" customHeight="1" x14ac:dyDescent="0.35">
      <c r="A8" s="148" t="s">
        <v>137</v>
      </c>
      <c r="B8" s="149" t="s">
        <v>103</v>
      </c>
      <c r="C8" s="132">
        <f t="shared" si="8"/>
        <v>24</v>
      </c>
      <c r="D8" s="169">
        <f t="shared" ca="1" si="0"/>
        <v>0.14856280206682368</v>
      </c>
      <c r="E8" s="169">
        <f t="shared" ca="1" si="1"/>
        <v>0.30837405599070078</v>
      </c>
      <c r="F8" s="150">
        <f t="shared" ca="1" si="2"/>
        <v>0.3</v>
      </c>
      <c r="G8" s="179">
        <f t="shared" ca="1" si="3"/>
        <v>0.1598112539238771</v>
      </c>
      <c r="H8" s="177">
        <f t="shared" ca="1" si="4"/>
        <v>0.1598112539238771</v>
      </c>
      <c r="I8" s="177">
        <f t="shared" ca="1" si="5"/>
        <v>-8.3740559907007905E-3</v>
      </c>
      <c r="J8" s="177">
        <f t="shared" ca="1" si="6"/>
        <v>0.3</v>
      </c>
      <c r="K8" s="177" t="e">
        <f t="shared" ca="1" si="7"/>
        <v>#N/A</v>
      </c>
    </row>
    <row r="9" spans="1:11" s="132" customFormat="1" ht="12" customHeight="1" x14ac:dyDescent="0.35">
      <c r="A9" s="148" t="s">
        <v>144</v>
      </c>
      <c r="B9" s="149" t="s">
        <v>87</v>
      </c>
      <c r="C9" s="132">
        <f t="shared" si="8"/>
        <v>23</v>
      </c>
      <c r="D9" s="169">
        <f t="shared" ca="1" si="0"/>
        <v>0.23501946418417763</v>
      </c>
      <c r="E9" s="169">
        <f t="shared" ca="1" si="1"/>
        <v>0.29002802112809889</v>
      </c>
      <c r="F9" s="150">
        <f t="shared" ca="1" si="2"/>
        <v>0.2</v>
      </c>
      <c r="G9" s="179">
        <f t="shared" ca="1" si="3"/>
        <v>5.5008556943921261E-2</v>
      </c>
      <c r="H9" s="177">
        <f t="shared" ca="1" si="4"/>
        <v>5.5008556943921261E-2</v>
      </c>
      <c r="I9" s="177">
        <f t="shared" ca="1" si="5"/>
        <v>-9.0028021128098878E-2</v>
      </c>
      <c r="J9" s="177">
        <f t="shared" ca="1" si="6"/>
        <v>0.2</v>
      </c>
      <c r="K9" s="177" t="e">
        <f t="shared" ca="1" si="7"/>
        <v>#N/A</v>
      </c>
    </row>
    <row r="10" spans="1:11" s="132" customFormat="1" ht="12" customHeight="1" x14ac:dyDescent="0.35">
      <c r="A10" s="148" t="s">
        <v>139</v>
      </c>
      <c r="B10" s="149" t="s">
        <v>95</v>
      </c>
      <c r="C10" s="132">
        <f t="shared" si="8"/>
        <v>22</v>
      </c>
      <c r="D10" s="169">
        <f t="shared" ca="1" si="0"/>
        <v>0.18426526601488161</v>
      </c>
      <c r="E10" s="169">
        <f t="shared" ca="1" si="1"/>
        <v>0.28625076569929414</v>
      </c>
      <c r="F10" s="150">
        <f t="shared" ca="1" si="2"/>
        <v>0.25</v>
      </c>
      <c r="G10" s="179">
        <f t="shared" ca="1" si="3"/>
        <v>0.10198549968441253</v>
      </c>
      <c r="H10" s="177">
        <f t="shared" ca="1" si="4"/>
        <v>0.10198549968441253</v>
      </c>
      <c r="I10" s="177">
        <f t="shared" ca="1" si="5"/>
        <v>-3.6250765699294141E-2</v>
      </c>
      <c r="J10" s="177">
        <f t="shared" ca="1" si="6"/>
        <v>0.25</v>
      </c>
      <c r="K10" s="177" t="e">
        <f t="shared" ca="1" si="7"/>
        <v>#N/A</v>
      </c>
    </row>
    <row r="11" spans="1:11" s="132" customFormat="1" ht="12" customHeight="1" x14ac:dyDescent="0.35">
      <c r="A11" s="148" t="s">
        <v>155</v>
      </c>
      <c r="B11" s="149" t="s">
        <v>101</v>
      </c>
      <c r="C11" s="132">
        <f t="shared" si="8"/>
        <v>21</v>
      </c>
      <c r="D11" s="169">
        <f t="shared" ca="1" si="0"/>
        <v>0.19229311002009755</v>
      </c>
      <c r="E11" s="169">
        <f t="shared" ca="1" si="1"/>
        <v>0.27985976233375109</v>
      </c>
      <c r="F11" s="150">
        <f t="shared" ca="1" si="2"/>
        <v>0.31</v>
      </c>
      <c r="G11" s="179">
        <f t="shared" ca="1" si="3"/>
        <v>8.7566652313653542E-2</v>
      </c>
      <c r="H11" s="177">
        <f t="shared" ca="1" si="4"/>
        <v>8.7566652313653542E-2</v>
      </c>
      <c r="I11" s="177">
        <f t="shared" ca="1" si="5"/>
        <v>3.0140237666248904E-2</v>
      </c>
      <c r="J11" s="177" t="e">
        <f t="shared" ca="1" si="6"/>
        <v>#N/A</v>
      </c>
      <c r="K11" s="177">
        <f t="shared" ca="1" si="7"/>
        <v>0.31</v>
      </c>
    </row>
    <row r="12" spans="1:11" s="132" customFormat="1" ht="12" customHeight="1" x14ac:dyDescent="0.35">
      <c r="A12" s="148" t="s">
        <v>148</v>
      </c>
      <c r="B12" s="149" t="s">
        <v>93</v>
      </c>
      <c r="C12" s="132">
        <f t="shared" si="8"/>
        <v>20</v>
      </c>
      <c r="D12" s="169">
        <f t="shared" ca="1" si="0"/>
        <v>0.17223013233455159</v>
      </c>
      <c r="E12" s="169">
        <f t="shared" ca="1" si="1"/>
        <v>0.25750660947447829</v>
      </c>
      <c r="F12" s="150">
        <f t="shared" ca="1" si="2"/>
        <v>0.23</v>
      </c>
      <c r="G12" s="179">
        <f t="shared" ca="1" si="3"/>
        <v>8.5276477139926699E-2</v>
      </c>
      <c r="H12" s="177">
        <f t="shared" ca="1" si="4"/>
        <v>8.5276477139926699E-2</v>
      </c>
      <c r="I12" s="177">
        <f t="shared" ca="1" si="5"/>
        <v>-2.7506609474478277E-2</v>
      </c>
      <c r="J12" s="177">
        <f t="shared" ca="1" si="6"/>
        <v>0.23</v>
      </c>
      <c r="K12" s="177" t="e">
        <f t="shared" ca="1" si="7"/>
        <v>#N/A</v>
      </c>
    </row>
    <row r="13" spans="1:11" s="132" customFormat="1" ht="12" customHeight="1" x14ac:dyDescent="0.35">
      <c r="A13" s="148" t="s">
        <v>156</v>
      </c>
      <c r="B13" s="149" t="s">
        <v>96</v>
      </c>
      <c r="C13" s="132">
        <f t="shared" si="8"/>
        <v>19</v>
      </c>
      <c r="D13" s="169">
        <f t="shared" ca="1" si="0"/>
        <v>0.16339432625513875</v>
      </c>
      <c r="E13" s="169">
        <f t="shared" ca="1" si="1"/>
        <v>0.24785377012087487</v>
      </c>
      <c r="F13" s="150">
        <f t="shared" ca="1" si="2"/>
        <v>0.24</v>
      </c>
      <c r="G13" s="179">
        <f t="shared" ca="1" si="3"/>
        <v>8.4459443865736117E-2</v>
      </c>
      <c r="H13" s="177">
        <f t="shared" ca="1" si="4"/>
        <v>8.4459443865736117E-2</v>
      </c>
      <c r="I13" s="177">
        <f t="shared" ca="1" si="5"/>
        <v>-7.8537701208748756E-3</v>
      </c>
      <c r="J13" s="177">
        <f t="shared" ca="1" si="6"/>
        <v>0.24</v>
      </c>
      <c r="K13" s="177" t="e">
        <f t="shared" ca="1" si="7"/>
        <v>#N/A</v>
      </c>
    </row>
    <row r="14" spans="1:11" s="132" customFormat="1" ht="12" customHeight="1" x14ac:dyDescent="0.35">
      <c r="A14" s="148" t="s">
        <v>157</v>
      </c>
      <c r="B14" s="149" t="s">
        <v>108</v>
      </c>
      <c r="C14" s="132">
        <f t="shared" si="8"/>
        <v>18</v>
      </c>
      <c r="D14" s="169">
        <f t="shared" ca="1" si="0"/>
        <v>0.16147086275645237</v>
      </c>
      <c r="E14" s="169">
        <f t="shared" ca="1" si="1"/>
        <v>0.21955052732719921</v>
      </c>
      <c r="F14" s="150">
        <f t="shared" ca="1" si="2"/>
        <v>0.25</v>
      </c>
      <c r="G14" s="179">
        <f t="shared" ca="1" si="3"/>
        <v>5.8079664570746842E-2</v>
      </c>
      <c r="H14" s="177">
        <f t="shared" ca="1" si="4"/>
        <v>5.8079664570746842E-2</v>
      </c>
      <c r="I14" s="177">
        <f t="shared" ca="1" si="5"/>
        <v>3.0449472672800793E-2</v>
      </c>
      <c r="J14" s="177" t="e">
        <f t="shared" ca="1" si="6"/>
        <v>#N/A</v>
      </c>
      <c r="K14" s="177">
        <f t="shared" ca="1" si="7"/>
        <v>0.25</v>
      </c>
    </row>
    <row r="15" spans="1:11" s="132" customFormat="1" ht="12" customHeight="1" x14ac:dyDescent="0.35">
      <c r="A15" s="148" t="s">
        <v>135</v>
      </c>
      <c r="B15" s="149" t="s">
        <v>102</v>
      </c>
      <c r="C15" s="132">
        <f t="shared" si="8"/>
        <v>17</v>
      </c>
      <c r="D15" s="169">
        <f t="shared" ca="1" si="0"/>
        <v>9.4483700261711392E-2</v>
      </c>
      <c r="E15" s="169">
        <f t="shared" ca="1" si="1"/>
        <v>0.18206713412579359</v>
      </c>
      <c r="F15" s="150">
        <f t="shared" ca="1" si="2"/>
        <v>0.16</v>
      </c>
      <c r="G15" s="179">
        <f t="shared" ca="1" si="3"/>
        <v>8.7583433864082197E-2</v>
      </c>
      <c r="H15" s="177">
        <f t="shared" ca="1" si="4"/>
        <v>8.7583433864082197E-2</v>
      </c>
      <c r="I15" s="177">
        <f t="shared" ca="1" si="5"/>
        <v>-2.2067134125793586E-2</v>
      </c>
      <c r="J15" s="177">
        <f t="shared" ca="1" si="6"/>
        <v>0.16</v>
      </c>
      <c r="K15" s="177" t="e">
        <f t="shared" ca="1" si="7"/>
        <v>#N/A</v>
      </c>
    </row>
    <row r="16" spans="1:11" s="132" customFormat="1" ht="12" customHeight="1" x14ac:dyDescent="0.35">
      <c r="A16" s="148" t="s">
        <v>145</v>
      </c>
      <c r="B16" s="149" t="s">
        <v>81</v>
      </c>
      <c r="C16" s="132">
        <f t="shared" si="8"/>
        <v>16</v>
      </c>
      <c r="D16" s="169">
        <f t="shared" ca="1" si="0"/>
        <v>6.3159232243590074E-2</v>
      </c>
      <c r="E16" s="169">
        <f t="shared" ca="1" si="1"/>
        <v>0.17489695632282917</v>
      </c>
      <c r="F16" s="150">
        <f t="shared" ca="1" si="2"/>
        <v>0.17</v>
      </c>
      <c r="G16" s="179">
        <f t="shared" ca="1" si="3"/>
        <v>0.1117377240792391</v>
      </c>
      <c r="H16" s="177">
        <f t="shared" ca="1" si="4"/>
        <v>0.1117377240792391</v>
      </c>
      <c r="I16" s="177">
        <f t="shared" ca="1" si="5"/>
        <v>-4.8969563228291602E-3</v>
      </c>
      <c r="J16" s="177">
        <f t="shared" ca="1" si="6"/>
        <v>0.17</v>
      </c>
      <c r="K16" s="177" t="e">
        <f t="shared" ca="1" si="7"/>
        <v>#N/A</v>
      </c>
    </row>
    <row r="17" spans="1:11" s="132" customFormat="1" ht="12" customHeight="1" x14ac:dyDescent="0.35">
      <c r="A17" s="148" t="s">
        <v>142</v>
      </c>
      <c r="B17" s="149" t="s">
        <v>97</v>
      </c>
      <c r="C17" s="132">
        <f t="shared" si="8"/>
        <v>15</v>
      </c>
      <c r="D17" s="169">
        <f t="shared" ca="1" si="0"/>
        <v>8.3493952783387879E-2</v>
      </c>
      <c r="E17" s="169">
        <f t="shared" ca="1" si="1"/>
        <v>0.16154470098339771</v>
      </c>
      <c r="F17" s="150">
        <f t="shared" ca="1" si="2"/>
        <v>0.2</v>
      </c>
      <c r="G17" s="179">
        <f t="shared" ca="1" si="3"/>
        <v>7.8050748200009831E-2</v>
      </c>
      <c r="H17" s="177">
        <f t="shared" ca="1" si="4"/>
        <v>7.8050748200009831E-2</v>
      </c>
      <c r="I17" s="177">
        <f t="shared" ca="1" si="5"/>
        <v>3.8455299016602301E-2</v>
      </c>
      <c r="J17" s="177" t="e">
        <f t="shared" ca="1" si="6"/>
        <v>#N/A</v>
      </c>
      <c r="K17" s="177">
        <f t="shared" ca="1" si="7"/>
        <v>0.2</v>
      </c>
    </row>
    <row r="18" spans="1:11" s="132" customFormat="1" ht="12" customHeight="1" x14ac:dyDescent="0.35">
      <c r="A18" s="148" t="s">
        <v>141</v>
      </c>
      <c r="B18" s="149" t="s">
        <v>113</v>
      </c>
      <c r="C18" s="132">
        <f t="shared" si="8"/>
        <v>14</v>
      </c>
      <c r="D18" s="169">
        <f t="shared" ca="1" si="0"/>
        <v>6.8964229640440106E-2</v>
      </c>
      <c r="E18" s="169">
        <f t="shared" ca="1" si="1"/>
        <v>0.15442546944378252</v>
      </c>
      <c r="F18" s="150">
        <f t="shared" ca="1" si="2"/>
        <v>0.18</v>
      </c>
      <c r="G18" s="179">
        <f t="shared" ca="1" si="3"/>
        <v>8.5461239803342415E-2</v>
      </c>
      <c r="H18" s="177">
        <f t="shared" ca="1" si="4"/>
        <v>8.5461239803342415E-2</v>
      </c>
      <c r="I18" s="177">
        <f t="shared" ca="1" si="5"/>
        <v>2.5574530556217473E-2</v>
      </c>
      <c r="J18" s="177" t="e">
        <f t="shared" ca="1" si="6"/>
        <v>#N/A</v>
      </c>
      <c r="K18" s="177">
        <f t="shared" ca="1" si="7"/>
        <v>0.18</v>
      </c>
    </row>
    <row r="19" spans="1:11" s="132" customFormat="1" ht="12" customHeight="1" x14ac:dyDescent="0.35">
      <c r="A19" s="148" t="s">
        <v>143</v>
      </c>
      <c r="B19" s="149" t="s">
        <v>105</v>
      </c>
      <c r="C19" s="132">
        <f t="shared" si="8"/>
        <v>13</v>
      </c>
      <c r="D19" s="169">
        <f t="shared" ca="1" si="0"/>
        <v>9.4321830227428391E-2</v>
      </c>
      <c r="E19" s="169">
        <f t="shared" ca="1" si="1"/>
        <v>0.15183375787886766</v>
      </c>
      <c r="F19" s="150">
        <f t="shared" ca="1" si="2"/>
        <v>0.23</v>
      </c>
      <c r="G19" s="179">
        <f t="shared" ca="1" si="3"/>
        <v>5.7511927651439268E-2</v>
      </c>
      <c r="H19" s="177">
        <f t="shared" ca="1" si="4"/>
        <v>5.7511927651439268E-2</v>
      </c>
      <c r="I19" s="177">
        <f t="shared" ca="1" si="5"/>
        <v>7.8166242121132351E-2</v>
      </c>
      <c r="J19" s="177" t="e">
        <f t="shared" ca="1" si="6"/>
        <v>#N/A</v>
      </c>
      <c r="K19" s="177">
        <f t="shared" ca="1" si="7"/>
        <v>0.23</v>
      </c>
    </row>
    <row r="20" spans="1:11" s="132" customFormat="1" ht="12" customHeight="1" x14ac:dyDescent="0.35">
      <c r="A20" s="148" t="s">
        <v>136</v>
      </c>
      <c r="B20" s="149" t="s">
        <v>90</v>
      </c>
      <c r="C20" s="132">
        <f t="shared" si="8"/>
        <v>12</v>
      </c>
      <c r="D20" s="169">
        <f t="shared" ca="1" si="0"/>
        <v>6.8263316253520445E-2</v>
      </c>
      <c r="E20" s="169">
        <f t="shared" ca="1" si="1"/>
        <v>0.15071512488846958</v>
      </c>
      <c r="F20" s="150">
        <f t="shared" ca="1" si="2"/>
        <v>0.13</v>
      </c>
      <c r="G20" s="179">
        <f t="shared" ca="1" si="3"/>
        <v>8.2451808634949136E-2</v>
      </c>
      <c r="H20" s="177">
        <f t="shared" ca="1" si="4"/>
        <v>8.2451808634949136E-2</v>
      </c>
      <c r="I20" s="177">
        <f t="shared" ca="1" si="5"/>
        <v>-2.0715124888469577E-2</v>
      </c>
      <c r="J20" s="177">
        <f t="shared" ca="1" si="6"/>
        <v>0.13</v>
      </c>
      <c r="K20" s="177" t="e">
        <f t="shared" ca="1" si="7"/>
        <v>#N/A</v>
      </c>
    </row>
    <row r="21" spans="1:11" s="132" customFormat="1" ht="12" customHeight="1" x14ac:dyDescent="0.35">
      <c r="A21" s="148" t="s">
        <v>138</v>
      </c>
      <c r="B21" s="149" t="s">
        <v>94</v>
      </c>
      <c r="C21" s="132">
        <f t="shared" si="8"/>
        <v>11</v>
      </c>
      <c r="D21" s="169">
        <f t="shared" ca="1" si="0"/>
        <v>5.7717240850941348E-2</v>
      </c>
      <c r="E21" s="169">
        <f t="shared" ca="1" si="1"/>
        <v>0.14587141933125711</v>
      </c>
      <c r="F21" s="150">
        <f t="shared" ca="1" si="2"/>
        <v>0.18</v>
      </c>
      <c r="G21" s="179">
        <f t="shared" ca="1" si="3"/>
        <v>8.8154178480315759E-2</v>
      </c>
      <c r="H21" s="177">
        <f t="shared" ca="1" si="4"/>
        <v>8.8154178480315759E-2</v>
      </c>
      <c r="I21" s="177">
        <f t="shared" ca="1" si="5"/>
        <v>3.4128580668742886E-2</v>
      </c>
      <c r="J21" s="177" t="e">
        <f t="shared" ca="1" si="6"/>
        <v>#N/A</v>
      </c>
      <c r="K21" s="177">
        <f t="shared" ca="1" si="7"/>
        <v>0.18</v>
      </c>
    </row>
    <row r="22" spans="1:11" s="132" customFormat="1" ht="12" customHeight="1" x14ac:dyDescent="0.35">
      <c r="A22" s="148" t="s">
        <v>150</v>
      </c>
      <c r="B22" s="149" t="s">
        <v>120</v>
      </c>
      <c r="C22" s="132">
        <f t="shared" si="8"/>
        <v>10</v>
      </c>
      <c r="D22" s="169">
        <f t="shared" ca="1" si="0"/>
        <v>4.3698228918627451E-2</v>
      </c>
      <c r="E22" s="169">
        <f t="shared" ca="1" si="1"/>
        <v>0.14465921195558371</v>
      </c>
      <c r="F22" s="150">
        <f t="shared" ca="1" si="2"/>
        <v>0.13</v>
      </c>
      <c r="G22" s="179">
        <f t="shared" ca="1" si="3"/>
        <v>0.10096098303695625</v>
      </c>
      <c r="H22" s="177">
        <f t="shared" ca="1" si="4"/>
        <v>0.10096098303695625</v>
      </c>
      <c r="I22" s="177">
        <f t="shared" ca="1" si="5"/>
        <v>-1.4659211955583701E-2</v>
      </c>
      <c r="J22" s="177">
        <f t="shared" ca="1" si="6"/>
        <v>0.13</v>
      </c>
      <c r="K22" s="177" t="e">
        <f t="shared" ca="1" si="7"/>
        <v>#N/A</v>
      </c>
    </row>
    <row r="23" spans="1:11" s="132" customFormat="1" ht="12" customHeight="1" x14ac:dyDescent="0.35">
      <c r="A23" s="148" t="s">
        <v>158</v>
      </c>
      <c r="B23" s="149" t="s">
        <v>115</v>
      </c>
      <c r="C23" s="132">
        <f t="shared" si="8"/>
        <v>9</v>
      </c>
      <c r="D23" s="169">
        <f t="shared" ca="1" si="0"/>
        <v>6.3912359365881535E-2</v>
      </c>
      <c r="E23" s="169">
        <f t="shared" ca="1" si="1"/>
        <v>0.12875206872341266</v>
      </c>
      <c r="F23" s="150">
        <f t="shared" ca="1" si="2"/>
        <v>0.14000000000000001</v>
      </c>
      <c r="G23" s="179">
        <f t="shared" ca="1" si="3"/>
        <v>6.4839709357531125E-2</v>
      </c>
      <c r="H23" s="177">
        <f t="shared" ca="1" si="4"/>
        <v>6.4839709357531125E-2</v>
      </c>
      <c r="I23" s="177">
        <f t="shared" ca="1" si="5"/>
        <v>1.1247931276587353E-2</v>
      </c>
      <c r="J23" s="177" t="e">
        <f t="shared" ca="1" si="6"/>
        <v>#N/A</v>
      </c>
      <c r="K23" s="177">
        <f t="shared" ca="1" si="7"/>
        <v>0.14000000000000001</v>
      </c>
    </row>
    <row r="24" spans="1:11" s="132" customFormat="1" ht="12" customHeight="1" x14ac:dyDescent="0.35">
      <c r="A24" s="148" t="s">
        <v>154</v>
      </c>
      <c r="B24" s="149" t="s">
        <v>91</v>
      </c>
      <c r="C24" s="132">
        <f t="shared" si="8"/>
        <v>8</v>
      </c>
      <c r="D24" s="169">
        <f t="shared" ca="1" si="0"/>
        <v>6.9232212713681726E-2</v>
      </c>
      <c r="E24" s="169">
        <f t="shared" ca="1" si="1"/>
        <v>0.11784065080122025</v>
      </c>
      <c r="F24" s="150">
        <f t="shared" ca="1" si="2"/>
        <v>0.15</v>
      </c>
      <c r="G24" s="179">
        <f t="shared" ca="1" si="3"/>
        <v>4.8608438087538522E-2</v>
      </c>
      <c r="H24" s="177">
        <f t="shared" ca="1" si="4"/>
        <v>4.8608438087538522E-2</v>
      </c>
      <c r="I24" s="177">
        <f t="shared" ca="1" si="5"/>
        <v>3.2159349198779746E-2</v>
      </c>
      <c r="J24" s="177" t="e">
        <f t="shared" ca="1" si="6"/>
        <v>#N/A</v>
      </c>
      <c r="K24" s="177">
        <f t="shared" ca="1" si="7"/>
        <v>0.15</v>
      </c>
    </row>
    <row r="25" spans="1:11" s="132" customFormat="1" ht="12" customHeight="1" x14ac:dyDescent="0.35">
      <c r="A25" s="151" t="s">
        <v>146</v>
      </c>
      <c r="B25" s="152" t="s">
        <v>117</v>
      </c>
      <c r="C25" s="132">
        <f t="shared" si="8"/>
        <v>7</v>
      </c>
      <c r="D25" s="170">
        <f t="shared" ca="1" si="0"/>
        <v>3.0693144142814117E-2</v>
      </c>
      <c r="E25" s="170">
        <f t="shared" ca="1" si="1"/>
        <v>9.3776988272375877E-2</v>
      </c>
      <c r="F25" s="153">
        <f t="shared" ca="1" si="2"/>
        <v>0.13</v>
      </c>
      <c r="G25" s="179">
        <f t="shared" ca="1" si="3"/>
        <v>6.3083844129561764E-2</v>
      </c>
      <c r="H25" s="177">
        <f t="shared" ca="1" si="4"/>
        <v>6.3083844129561764E-2</v>
      </c>
      <c r="I25" s="177">
        <f t="shared" ca="1" si="5"/>
        <v>3.6223011727624127E-2</v>
      </c>
      <c r="J25" s="177" t="e">
        <f t="shared" ca="1" si="6"/>
        <v>#N/A</v>
      </c>
      <c r="K25" s="177">
        <f t="shared" ca="1" si="7"/>
        <v>0.13</v>
      </c>
    </row>
    <row r="26" spans="1:11" s="132" customFormat="1" ht="12" customHeight="1" x14ac:dyDescent="0.35">
      <c r="A26" s="148" t="s">
        <v>140</v>
      </c>
      <c r="B26" s="149" t="s">
        <v>118</v>
      </c>
      <c r="C26" s="132">
        <f t="shared" si="8"/>
        <v>6</v>
      </c>
      <c r="D26" s="169">
        <f t="shared" ca="1" si="0"/>
        <v>2.3938019409449653E-2</v>
      </c>
      <c r="E26" s="169">
        <f t="shared" ca="1" si="1"/>
        <v>9.1617480474847315E-2</v>
      </c>
      <c r="F26" s="150">
        <f t="shared" ca="1" si="2"/>
        <v>0.16</v>
      </c>
      <c r="G26" s="179">
        <f t="shared" ca="1" si="3"/>
        <v>6.7679461065397656E-2</v>
      </c>
      <c r="H26" s="177">
        <f t="shared" ca="1" si="4"/>
        <v>6.7679461065397656E-2</v>
      </c>
      <c r="I26" s="177">
        <f t="shared" ca="1" si="5"/>
        <v>6.8382519525152688E-2</v>
      </c>
      <c r="J26" s="177" t="e">
        <f t="shared" ca="1" si="6"/>
        <v>#N/A</v>
      </c>
      <c r="K26" s="177">
        <f t="shared" ca="1" si="7"/>
        <v>0.16</v>
      </c>
    </row>
    <row r="27" spans="1:11" s="132" customFormat="1" ht="12" customHeight="1" x14ac:dyDescent="0.35">
      <c r="A27" s="151" t="s">
        <v>161</v>
      </c>
      <c r="B27" s="152" t="s">
        <v>112</v>
      </c>
      <c r="C27" s="132">
        <f t="shared" si="8"/>
        <v>5</v>
      </c>
      <c r="D27" s="170">
        <f t="shared" ca="1" si="0"/>
        <v>1.1280889482998097E-2</v>
      </c>
      <c r="E27" s="170">
        <f t="shared" ca="1" si="1"/>
        <v>8.2300547020074097E-2</v>
      </c>
      <c r="F27" s="153">
        <f t="shared" ca="1" si="2"/>
        <v>0.15</v>
      </c>
      <c r="G27" s="179">
        <f t="shared" ca="1" si="3"/>
        <v>7.1019657537075995E-2</v>
      </c>
      <c r="H27" s="177">
        <f t="shared" ca="1" si="4"/>
        <v>7.1019657537075995E-2</v>
      </c>
      <c r="I27" s="177">
        <f t="shared" ca="1" si="5"/>
        <v>6.7699452979925898E-2</v>
      </c>
      <c r="J27" s="177" t="e">
        <f t="shared" ca="1" si="6"/>
        <v>#N/A</v>
      </c>
      <c r="K27" s="177">
        <f t="shared" ca="1" si="7"/>
        <v>0.15</v>
      </c>
    </row>
    <row r="28" spans="1:11" s="132" customFormat="1" ht="12" customHeight="1" x14ac:dyDescent="0.35">
      <c r="A28" s="148" t="s">
        <v>134</v>
      </c>
      <c r="B28" s="149" t="s">
        <v>0</v>
      </c>
      <c r="C28" s="132">
        <f t="shared" si="8"/>
        <v>4</v>
      </c>
      <c r="D28" s="171">
        <f t="shared" ca="1" si="0"/>
        <v>1.886563687907172E-2</v>
      </c>
      <c r="E28" s="171">
        <f t="shared" ca="1" si="1"/>
        <v>7.8807728521922915E-2</v>
      </c>
      <c r="F28" s="156">
        <f t="shared" ca="1" si="2"/>
        <v>0.13</v>
      </c>
      <c r="G28" s="179">
        <f t="shared" ca="1" si="3"/>
        <v>5.9942091642851192E-2</v>
      </c>
      <c r="H28" s="177">
        <f t="shared" ca="1" si="4"/>
        <v>5.9942091642851192E-2</v>
      </c>
      <c r="I28" s="177">
        <f t="shared" ca="1" si="5"/>
        <v>5.1192271478077089E-2</v>
      </c>
      <c r="J28" s="177" t="e">
        <f t="shared" ca="1" si="6"/>
        <v>#N/A</v>
      </c>
      <c r="K28" s="177">
        <f t="shared" ca="1" si="7"/>
        <v>0.13</v>
      </c>
    </row>
    <row r="29" spans="1:11" s="132" customFormat="1" ht="12" customHeight="1" x14ac:dyDescent="0.35">
      <c r="A29" s="148" t="s">
        <v>152</v>
      </c>
      <c r="B29" s="149" t="s">
        <v>83</v>
      </c>
      <c r="C29" s="132">
        <f t="shared" si="8"/>
        <v>3</v>
      </c>
      <c r="D29" s="172">
        <f t="shared" ca="1" si="0"/>
        <v>2.0536519107003496E-2</v>
      </c>
      <c r="E29" s="172">
        <f t="shared" ca="1" si="1"/>
        <v>5.8368923481318322E-2</v>
      </c>
      <c r="F29" s="158">
        <f t="shared" ca="1" si="2"/>
        <v>0.14000000000000001</v>
      </c>
      <c r="G29" s="179">
        <f t="shared" ca="1" si="3"/>
        <v>3.7832404374314829E-2</v>
      </c>
      <c r="H29" s="177">
        <f t="shared" ca="1" si="4"/>
        <v>3.7832404374314829E-2</v>
      </c>
      <c r="I29" s="177">
        <f t="shared" ca="1" si="5"/>
        <v>8.1631076518681692E-2</v>
      </c>
      <c r="J29" s="177" t="e">
        <f t="shared" ca="1" si="6"/>
        <v>#N/A</v>
      </c>
      <c r="K29" s="177">
        <f t="shared" ca="1" si="7"/>
        <v>0.14000000000000001</v>
      </c>
    </row>
    <row r="30" spans="1:11" s="132" customFormat="1" ht="12" customHeight="1" x14ac:dyDescent="0.35">
      <c r="A30" s="148" t="s">
        <v>151</v>
      </c>
      <c r="B30" s="149" t="s">
        <v>107</v>
      </c>
      <c r="C30" s="132">
        <f t="shared" si="8"/>
        <v>2</v>
      </c>
      <c r="D30" s="172">
        <f t="shared" ca="1" si="0"/>
        <v>1.0267403086368805E-3</v>
      </c>
      <c r="E30" s="172">
        <f t="shared" ca="1" si="1"/>
        <v>5.0026207344849846E-2</v>
      </c>
      <c r="F30" s="158">
        <f t="shared" ca="1" si="2"/>
        <v>0.1</v>
      </c>
      <c r="G30" s="179">
        <f t="shared" ca="1" si="3"/>
        <v>4.8999467036212968E-2</v>
      </c>
      <c r="H30" s="177">
        <f t="shared" ca="1" si="4"/>
        <v>4.8999467036212968E-2</v>
      </c>
      <c r="I30" s="177">
        <f t="shared" ca="1" si="5"/>
        <v>4.9973792655150159E-2</v>
      </c>
      <c r="J30" s="177" t="e">
        <f t="shared" ca="1" si="6"/>
        <v>#N/A</v>
      </c>
      <c r="K30" s="177">
        <f t="shared" ca="1" si="7"/>
        <v>0.1</v>
      </c>
    </row>
    <row r="31" spans="1:11" s="132" customFormat="1" ht="12" customHeight="1" x14ac:dyDescent="0.35">
      <c r="A31" s="151" t="s">
        <v>149</v>
      </c>
      <c r="B31" s="152" t="s">
        <v>89</v>
      </c>
      <c r="C31" s="132">
        <f t="shared" si="8"/>
        <v>1</v>
      </c>
      <c r="D31" s="173">
        <f t="shared" ca="1" si="0"/>
        <v>8.9886196453813887E-3</v>
      </c>
      <c r="E31" s="173">
        <f t="shared" ca="1" si="1"/>
        <v>4.9880184599826245E-2</v>
      </c>
      <c r="F31" s="159">
        <f t="shared" ca="1" si="2"/>
        <v>0.11</v>
      </c>
      <c r="G31" s="179">
        <f t="shared" ca="1" si="3"/>
        <v>4.0891564954444855E-2</v>
      </c>
      <c r="H31" s="177">
        <f t="shared" ca="1" si="4"/>
        <v>4.0891564954444855E-2</v>
      </c>
      <c r="I31" s="177">
        <f t="shared" ca="1" si="5"/>
        <v>6.0119815400173755E-2</v>
      </c>
      <c r="J31" s="177" t="e">
        <f t="shared" ca="1" si="6"/>
        <v>#N/A</v>
      </c>
      <c r="K31" s="177">
        <f t="shared" ca="1" si="7"/>
        <v>0.11</v>
      </c>
    </row>
    <row r="32" spans="1:11" ht="24" customHeight="1" x14ac:dyDescent="0.25"/>
    <row r="33" spans="1:1" s="132" customFormat="1" ht="24" customHeight="1" x14ac:dyDescent="0.25">
      <c r="A33" s="154"/>
    </row>
    <row r="34" spans="1:1" s="132" customFormat="1" ht="24" customHeight="1" x14ac:dyDescent="0.25">
      <c r="A34" s="154"/>
    </row>
    <row r="70" spans="1:1" ht="23.25" customHeight="1" x14ac:dyDescent="0.25"/>
    <row r="71" spans="1:1" s="132" customFormat="1" ht="24" customHeight="1" x14ac:dyDescent="0.25">
      <c r="A71" s="154"/>
    </row>
    <row r="72" spans="1:1" s="132" customFormat="1" ht="24" customHeight="1" x14ac:dyDescent="0.25">
      <c r="A72" s="154"/>
    </row>
    <row r="108" spans="1:1" ht="23.25" customHeight="1" x14ac:dyDescent="0.25"/>
    <row r="109" spans="1:1" s="132" customFormat="1" ht="24" customHeight="1" x14ac:dyDescent="0.25">
      <c r="A109" s="154"/>
    </row>
    <row r="110" spans="1:1" s="132" customFormat="1" ht="24" customHeight="1" x14ac:dyDescent="0.25">
      <c r="A110" s="154"/>
    </row>
  </sheetData>
  <sortState ref="A3:G37">
    <sortCondition descending="1" ref="E3:E37"/>
  </sortState>
  <pageMargins left="0.7" right="0.7" top="0.75" bottom="0.75" header="0.3" footer="0.3"/>
  <pageSetup paperSize="9" scale="56" fitToHeight="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9.1796875" defaultRowHeight="13" x14ac:dyDescent="0.35"/>
  <cols>
    <col min="1" max="1" width="11.453125" style="1" customWidth="1"/>
    <col min="2" max="2" width="26.36328125" style="1" customWidth="1"/>
    <col min="3" max="19" width="11.453125" style="1" customWidth="1"/>
    <col min="20" max="26" width="9.1796875" style="1"/>
    <col min="27" max="27" width="11.36328125" style="1" bestFit="1" customWidth="1"/>
    <col min="28" max="16384" width="9.1796875" style="1"/>
  </cols>
  <sheetData>
    <row r="1" spans="1:27" ht="12.75" customHeight="1" x14ac:dyDescent="0.35">
      <c r="A1" s="89" t="s">
        <v>79</v>
      </c>
      <c r="H1" s="190" t="s">
        <v>119</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1175.0902180499943</v>
      </c>
      <c r="D7" s="9">
        <v>1196.1307511351547</v>
      </c>
      <c r="E7" s="9">
        <v>1185.1805747885965</v>
      </c>
      <c r="F7" s="9">
        <v>1181.6598031996693</v>
      </c>
      <c r="G7" s="9">
        <v>1199.0621602442159</v>
      </c>
      <c r="H7" s="9">
        <v>1202.9488268842233</v>
      </c>
      <c r="I7" s="9">
        <v>1196.671561502787</v>
      </c>
      <c r="J7" s="9">
        <v>1205.5432333104834</v>
      </c>
      <c r="K7" s="9">
        <v>1223.7930965557214</v>
      </c>
      <c r="L7" s="9">
        <v>1211.5607809995686</v>
      </c>
      <c r="M7" s="9">
        <v>1214.7847551884518</v>
      </c>
      <c r="N7" s="9">
        <v>1216.5451938723095</v>
      </c>
      <c r="O7" s="9">
        <v>0</v>
      </c>
      <c r="P7" s="9">
        <v>0</v>
      </c>
      <c r="Q7" s="9">
        <v>0</v>
      </c>
      <c r="R7" s="9">
        <v>0</v>
      </c>
      <c r="S7" s="9">
        <v>0</v>
      </c>
    </row>
    <row r="8" spans="1:27" s="4" customFormat="1" ht="15" customHeight="1" x14ac:dyDescent="0.35">
      <c r="A8" s="4" t="s">
        <v>3</v>
      </c>
      <c r="C8" s="9">
        <v>10.553488303139918</v>
      </c>
      <c r="D8" s="9">
        <v>13.20734731516443</v>
      </c>
      <c r="E8" s="9">
        <v>13.546774644327629</v>
      </c>
      <c r="F8" s="9">
        <v>16.185081401331907</v>
      </c>
      <c r="G8" s="9">
        <v>21.278585155218508</v>
      </c>
      <c r="H8" s="9">
        <v>24.493144922055954</v>
      </c>
      <c r="I8" s="9">
        <v>27.805373929575175</v>
      </c>
      <c r="J8" s="9">
        <v>34.556359976908006</v>
      </c>
      <c r="K8" s="9">
        <v>40.742127026680912</v>
      </c>
      <c r="L8" s="9">
        <v>64.12639332226135</v>
      </c>
      <c r="M8" s="9">
        <v>97.812454282775164</v>
      </c>
      <c r="N8" s="9">
        <v>170.65075072033727</v>
      </c>
      <c r="O8" s="9">
        <v>0</v>
      </c>
      <c r="P8" s="9">
        <v>0</v>
      </c>
      <c r="Q8" s="9">
        <v>0</v>
      </c>
      <c r="R8" s="9">
        <v>0</v>
      </c>
      <c r="S8" s="9">
        <v>0</v>
      </c>
    </row>
    <row r="9" spans="1:27" s="4" customFormat="1" ht="15" customHeight="1" x14ac:dyDescent="0.35">
      <c r="A9" s="4" t="s">
        <v>4</v>
      </c>
      <c r="C9" s="9">
        <v>0.20300945829750647</v>
      </c>
      <c r="D9" s="9">
        <v>0.226225279449699</v>
      </c>
      <c r="E9" s="9">
        <v>0.29054170249355116</v>
      </c>
      <c r="F9" s="9">
        <v>0.32768701633705932</v>
      </c>
      <c r="G9" s="9">
        <v>0.33912295786758379</v>
      </c>
      <c r="H9" s="9">
        <v>0.37119518486672404</v>
      </c>
      <c r="I9" s="9">
        <v>0.40748065348237317</v>
      </c>
      <c r="J9" s="9">
        <v>0.45571797076526221</v>
      </c>
      <c r="K9" s="9">
        <v>0.49432502149613067</v>
      </c>
      <c r="L9" s="9">
        <v>0.55477214101461736</v>
      </c>
      <c r="M9" s="9">
        <v>0.66655202063628538</v>
      </c>
      <c r="N9" s="9">
        <v>0.81900257953568356</v>
      </c>
      <c r="O9" s="9">
        <v>0</v>
      </c>
      <c r="P9" s="9">
        <v>0</v>
      </c>
      <c r="Q9" s="9">
        <v>0</v>
      </c>
      <c r="R9" s="9">
        <v>0</v>
      </c>
      <c r="S9" s="9">
        <v>0</v>
      </c>
    </row>
    <row r="10" spans="1:27" s="4" customFormat="1" ht="15" customHeight="1" x14ac:dyDescent="0.35">
      <c r="A10" s="4" t="s">
        <v>5</v>
      </c>
      <c r="C10" s="9">
        <v>874.79802235597583</v>
      </c>
      <c r="D10" s="9">
        <v>792.18632846087701</v>
      </c>
      <c r="E10" s="9">
        <v>907.09862424763537</v>
      </c>
      <c r="F10" s="9">
        <v>827.75331040412732</v>
      </c>
      <c r="G10" s="9">
        <v>865.31977644024084</v>
      </c>
      <c r="H10" s="9">
        <v>721.98271711092002</v>
      </c>
      <c r="I10" s="9">
        <v>908.83361994840925</v>
      </c>
      <c r="J10" s="9">
        <v>930.23998280309547</v>
      </c>
      <c r="K10" s="9">
        <v>920.52949269131545</v>
      </c>
      <c r="L10" s="9">
        <v>972.24273430782455</v>
      </c>
      <c r="M10" s="9">
        <v>943.01779879621665</v>
      </c>
      <c r="N10" s="9">
        <v>910.44600171969023</v>
      </c>
      <c r="O10" s="9">
        <v>0</v>
      </c>
      <c r="P10" s="9">
        <v>0</v>
      </c>
      <c r="Q10" s="9">
        <v>0</v>
      </c>
      <c r="R10" s="9">
        <v>0</v>
      </c>
      <c r="S10" s="9">
        <v>0</v>
      </c>
    </row>
    <row r="11" spans="1:27" s="4" customFormat="1" ht="15" customHeight="1" x14ac:dyDescent="0.35">
      <c r="A11" s="4" t="s">
        <v>6</v>
      </c>
      <c r="C11" s="9">
        <v>22.842304385210735</v>
      </c>
      <c r="D11" s="9">
        <v>25.717024935511756</v>
      </c>
      <c r="E11" s="9">
        <v>22.73284608770404</v>
      </c>
      <c r="F11" s="9">
        <v>28.212037833190163</v>
      </c>
      <c r="G11" s="9">
        <v>29.318056749784965</v>
      </c>
      <c r="H11" s="9">
        <v>29.004557179707991</v>
      </c>
      <c r="I11" s="10">
        <v>34.778933791917396</v>
      </c>
      <c r="J11" s="9">
        <v>36.657201949856713</v>
      </c>
      <c r="K11" s="9">
        <v>42.574550481567819</v>
      </c>
      <c r="L11" s="9">
        <v>61.068015221706538</v>
      </c>
      <c r="M11" s="9">
        <v>68.557392588353082</v>
      </c>
      <c r="N11" s="9">
        <v>72.513535976144951</v>
      </c>
      <c r="O11" s="9">
        <v>0</v>
      </c>
      <c r="P11" s="9">
        <v>0</v>
      </c>
      <c r="Q11" s="9">
        <v>0</v>
      </c>
      <c r="R11" s="9">
        <v>0</v>
      </c>
      <c r="S11" s="9">
        <v>0</v>
      </c>
    </row>
    <row r="12" spans="1:27" s="4" customFormat="1" ht="15" customHeight="1" x14ac:dyDescent="0.35">
      <c r="A12" s="11" t="s">
        <v>7</v>
      </c>
      <c r="B12" s="11"/>
      <c r="C12" s="12">
        <f>SUM(C7:C11)</f>
        <v>2083.4870425526183</v>
      </c>
      <c r="D12" s="12">
        <f t="shared" ref="D12:S12" si="0">SUM(D7:D11)</f>
        <v>2027.4676771261575</v>
      </c>
      <c r="E12" s="12">
        <f t="shared" si="0"/>
        <v>2128.8493614707568</v>
      </c>
      <c r="F12" s="12">
        <f t="shared" si="0"/>
        <v>2054.1379198546556</v>
      </c>
      <c r="G12" s="12">
        <f t="shared" si="0"/>
        <v>2115.3177015473275</v>
      </c>
      <c r="H12" s="12">
        <f t="shared" si="0"/>
        <v>1978.8004412817741</v>
      </c>
      <c r="I12" s="12">
        <f t="shared" si="0"/>
        <v>2168.4969698261712</v>
      </c>
      <c r="J12" s="12">
        <f t="shared" si="0"/>
        <v>2207.4524960111089</v>
      </c>
      <c r="K12" s="12">
        <f t="shared" si="0"/>
        <v>2228.1335917767815</v>
      </c>
      <c r="L12" s="12">
        <f t="shared" si="0"/>
        <v>2309.5526959923754</v>
      </c>
      <c r="M12" s="12">
        <f t="shared" si="0"/>
        <v>2324.8389528764333</v>
      </c>
      <c r="N12" s="12">
        <f t="shared" si="0"/>
        <v>2370.9744848680175</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7800.0859845227851</v>
      </c>
      <c r="D15" s="12">
        <v>7531.9862424763542</v>
      </c>
      <c r="E15" s="12">
        <v>8057.8675838349091</v>
      </c>
      <c r="F15" s="12">
        <v>8065.5202063628549</v>
      </c>
      <c r="G15" s="12">
        <v>7756.1478933791923</v>
      </c>
      <c r="H15" s="12">
        <v>7235.9415305245057</v>
      </c>
      <c r="I15" s="12">
        <v>7839.6388650042991</v>
      </c>
      <c r="J15" s="12">
        <v>7511.0060189165943</v>
      </c>
      <c r="K15" s="12">
        <v>7554.1702493551156</v>
      </c>
      <c r="L15" s="12">
        <v>7478.2459157351677</v>
      </c>
      <c r="M15" s="12">
        <v>7399.9140154772149</v>
      </c>
      <c r="N15" s="12">
        <v>7303.0954428202922</v>
      </c>
      <c r="O15" s="12">
        <v>0</v>
      </c>
      <c r="P15" s="12">
        <v>0</v>
      </c>
      <c r="Q15" s="12">
        <v>0</v>
      </c>
      <c r="R15" s="12">
        <v>0</v>
      </c>
      <c r="S15" s="12">
        <v>0</v>
      </c>
    </row>
    <row r="16" spans="1:27" s="7" customFormat="1" ht="27" customHeight="1" thickBot="1" x14ac:dyDescent="0.4">
      <c r="A16" s="13" t="s">
        <v>11</v>
      </c>
      <c r="B16" s="14"/>
      <c r="C16" s="124">
        <f t="shared" ref="C16:S16" si="1">IF(C15&gt;0,C12/C15,"")</f>
        <v>0.26711077886663676</v>
      </c>
      <c r="D16" s="124">
        <f t="shared" si="1"/>
        <v>0.26918101173530157</v>
      </c>
      <c r="E16" s="124">
        <f t="shared" si="1"/>
        <v>0.26419512846568677</v>
      </c>
      <c r="F16" s="124">
        <f t="shared" si="1"/>
        <v>0.25468139280516028</v>
      </c>
      <c r="G16" s="124">
        <f t="shared" si="1"/>
        <v>0.27272787092585049</v>
      </c>
      <c r="H16" s="124">
        <f t="shared" si="1"/>
        <v>0.27346827402270873</v>
      </c>
      <c r="I16" s="124">
        <f t="shared" si="1"/>
        <v>0.27660674262767615</v>
      </c>
      <c r="J16" s="124">
        <f t="shared" si="1"/>
        <v>0.29389571655935343</v>
      </c>
      <c r="K16" s="124">
        <f t="shared" si="1"/>
        <v>0.29495411385082204</v>
      </c>
      <c r="L16" s="124">
        <f t="shared" si="1"/>
        <v>0.30883615249035695</v>
      </c>
      <c r="M16" s="124">
        <f t="shared" si="1"/>
        <v>0.3141710765846657</v>
      </c>
      <c r="N16" s="124">
        <f t="shared" si="1"/>
        <v>0.32465336150014767</v>
      </c>
      <c r="O16" s="124" t="str">
        <f t="shared" si="1"/>
        <v/>
      </c>
      <c r="P16" s="124" t="str">
        <f t="shared" si="1"/>
        <v/>
      </c>
      <c r="Q16" s="124" t="str">
        <f t="shared" si="1"/>
        <v/>
      </c>
      <c r="R16" s="124" t="str">
        <f t="shared" si="1"/>
        <v/>
      </c>
      <c r="S16" s="124"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v>
      </c>
      <c r="I19" s="9">
        <v>0</v>
      </c>
      <c r="J19" s="9">
        <v>0</v>
      </c>
      <c r="K19" s="9">
        <v>0</v>
      </c>
      <c r="L19" s="9">
        <v>0</v>
      </c>
      <c r="M19" s="9">
        <v>2.5361488723200522E-2</v>
      </c>
      <c r="N19" s="9">
        <v>7.9665387572749019E-2</v>
      </c>
      <c r="O19" s="9">
        <v>0</v>
      </c>
      <c r="P19" s="9">
        <v>0</v>
      </c>
      <c r="Q19" s="9">
        <v>0</v>
      </c>
      <c r="R19" s="9">
        <v>0</v>
      </c>
      <c r="S19" s="9">
        <v>0</v>
      </c>
    </row>
    <row r="20" spans="1:19" s="4" customFormat="1" ht="15" customHeight="1" x14ac:dyDescent="0.35">
      <c r="A20" s="4" t="s">
        <v>14</v>
      </c>
      <c r="C20" s="9">
        <v>0</v>
      </c>
      <c r="D20" s="9">
        <v>0</v>
      </c>
      <c r="E20" s="9">
        <v>0</v>
      </c>
      <c r="F20" s="9">
        <v>0</v>
      </c>
      <c r="G20" s="9">
        <v>0</v>
      </c>
      <c r="H20" s="9">
        <v>0</v>
      </c>
      <c r="I20" s="9">
        <v>0</v>
      </c>
      <c r="J20" s="9">
        <v>0</v>
      </c>
      <c r="K20" s="9">
        <v>0</v>
      </c>
      <c r="L20" s="9">
        <v>0</v>
      </c>
      <c r="M20" s="9">
        <v>6.0623034062698013E-2</v>
      </c>
      <c r="N20" s="9">
        <v>0.1782881807849466</v>
      </c>
      <c r="O20" s="9">
        <v>0</v>
      </c>
      <c r="P20" s="9">
        <v>0</v>
      </c>
      <c r="Q20" s="9">
        <v>0</v>
      </c>
      <c r="R20" s="9">
        <v>0</v>
      </c>
      <c r="S20" s="9">
        <v>0</v>
      </c>
    </row>
    <row r="21" spans="1:19" s="4" customFormat="1" ht="15" customHeight="1" x14ac:dyDescent="0.35">
      <c r="A21" s="4" t="s">
        <v>15</v>
      </c>
      <c r="C21" s="9">
        <v>14.469457496644983</v>
      </c>
      <c r="D21" s="9">
        <v>14.882870567977697</v>
      </c>
      <c r="E21" s="9">
        <v>15.502990174976766</v>
      </c>
      <c r="F21" s="9">
        <v>16.757270206049729</v>
      </c>
      <c r="G21" s="9">
        <v>16.674051959915229</v>
      </c>
      <c r="H21" s="9">
        <v>15.67943914432457</v>
      </c>
      <c r="I21" s="9">
        <v>17.353278115660306</v>
      </c>
      <c r="J21" s="9">
        <v>17.165248498415938</v>
      </c>
      <c r="K21" s="9">
        <v>17.528733389217308</v>
      </c>
      <c r="L21" s="9">
        <v>18.523263992949786</v>
      </c>
      <c r="M21" s="9">
        <v>18.285633369427575</v>
      </c>
      <c r="N21" s="9">
        <v>18.588590433641436</v>
      </c>
      <c r="O21" s="9">
        <v>0</v>
      </c>
      <c r="P21" s="9">
        <v>0</v>
      </c>
      <c r="Q21" s="9">
        <v>0</v>
      </c>
      <c r="R21" s="9">
        <v>0</v>
      </c>
      <c r="S21" s="9">
        <v>0</v>
      </c>
    </row>
    <row r="22" spans="1:19" s="4" customFormat="1" ht="15" customHeight="1" x14ac:dyDescent="0.35">
      <c r="A22" s="4" t="s">
        <v>16</v>
      </c>
      <c r="C22" s="9">
        <v>39.700791858471092</v>
      </c>
      <c r="D22" s="9">
        <v>40.835100197284554</v>
      </c>
      <c r="E22" s="9">
        <v>42.536562705504743</v>
      </c>
      <c r="F22" s="9">
        <v>45.495524290940807</v>
      </c>
      <c r="G22" s="9">
        <v>46.438587764934297</v>
      </c>
      <c r="H22" s="9">
        <v>45.88547917037878</v>
      </c>
      <c r="I22" s="9">
        <v>46.275268745904611</v>
      </c>
      <c r="J22" s="9">
        <v>45.603453135289996</v>
      </c>
      <c r="K22" s="9">
        <v>45.841859903989921</v>
      </c>
      <c r="L22" s="9">
        <v>44.503391209113843</v>
      </c>
      <c r="M22" s="9">
        <v>43.709207559205268</v>
      </c>
      <c r="N22" s="9">
        <v>41.600575516487538</v>
      </c>
      <c r="O22" s="9">
        <v>0</v>
      </c>
      <c r="P22" s="9">
        <v>0</v>
      </c>
      <c r="Q22" s="9">
        <v>0</v>
      </c>
      <c r="R22" s="9">
        <v>0</v>
      </c>
      <c r="S22" s="9">
        <v>0</v>
      </c>
    </row>
    <row r="23" spans="1:19" s="4" customFormat="1" ht="15" customHeight="1" x14ac:dyDescent="0.35">
      <c r="A23" s="126" t="s">
        <v>17</v>
      </c>
      <c r="C23" s="9">
        <v>0</v>
      </c>
      <c r="D23" s="9">
        <v>0</v>
      </c>
      <c r="E23" s="9">
        <v>0</v>
      </c>
      <c r="F23" s="9">
        <v>0</v>
      </c>
      <c r="G23" s="9">
        <v>0</v>
      </c>
      <c r="H23" s="9">
        <v>0</v>
      </c>
      <c r="I23" s="9">
        <v>0</v>
      </c>
      <c r="J23" s="9">
        <v>0</v>
      </c>
      <c r="K23" s="9">
        <v>0</v>
      </c>
      <c r="L23" s="9">
        <v>0</v>
      </c>
      <c r="M23" s="9">
        <v>0</v>
      </c>
      <c r="N23" s="9">
        <v>0</v>
      </c>
      <c r="O23" s="9">
        <v>0</v>
      </c>
      <c r="P23" s="9">
        <v>0</v>
      </c>
      <c r="Q23" s="9">
        <v>0</v>
      </c>
      <c r="R23" s="9">
        <v>0</v>
      </c>
      <c r="S23" s="9">
        <v>0</v>
      </c>
    </row>
    <row r="24" spans="1:19" s="4" customFormat="1" ht="15" customHeight="1" x14ac:dyDescent="0.35">
      <c r="A24" s="126" t="s">
        <v>18</v>
      </c>
      <c r="C24" s="9">
        <v>0</v>
      </c>
      <c r="D24" s="9">
        <v>0</v>
      </c>
      <c r="E24" s="9">
        <v>0</v>
      </c>
      <c r="F24" s="9">
        <v>0</v>
      </c>
      <c r="G24" s="9">
        <v>0</v>
      </c>
      <c r="H24" s="9">
        <v>0</v>
      </c>
      <c r="I24" s="9">
        <v>0</v>
      </c>
      <c r="J24" s="9">
        <v>0</v>
      </c>
      <c r="K24" s="9">
        <v>0</v>
      </c>
      <c r="L24" s="9">
        <v>0</v>
      </c>
      <c r="M24" s="9">
        <v>0</v>
      </c>
      <c r="N24" s="9">
        <v>0</v>
      </c>
      <c r="O24" s="9">
        <v>0</v>
      </c>
      <c r="P24" s="9">
        <v>0</v>
      </c>
      <c r="Q24" s="9">
        <v>0</v>
      </c>
      <c r="R24" s="9">
        <v>0</v>
      </c>
      <c r="S24" s="9">
        <v>0</v>
      </c>
    </row>
    <row r="25" spans="1:19" s="4" customFormat="1" ht="15" customHeight="1" x14ac:dyDescent="0.35">
      <c r="A25" s="4" t="s">
        <v>19</v>
      </c>
      <c r="C25" s="9">
        <v>5</v>
      </c>
      <c r="D25" s="9">
        <v>0</v>
      </c>
      <c r="E25" s="9">
        <v>1</v>
      </c>
      <c r="F25" s="9">
        <v>2</v>
      </c>
      <c r="G25" s="9">
        <v>81</v>
      </c>
      <c r="H25" s="9">
        <v>145.02388458966274</v>
      </c>
      <c r="I25" s="10">
        <v>142.04776917932551</v>
      </c>
      <c r="J25" s="9">
        <v>0</v>
      </c>
      <c r="K25" s="9">
        <v>0</v>
      </c>
      <c r="L25" s="9">
        <v>222.67699999999999</v>
      </c>
      <c r="M25" s="9">
        <v>496.28300000000002</v>
      </c>
      <c r="N25" s="9">
        <v>495.96000000000004</v>
      </c>
      <c r="O25" s="9">
        <v>0</v>
      </c>
      <c r="P25" s="9">
        <v>0</v>
      </c>
      <c r="Q25" s="9">
        <v>0</v>
      </c>
      <c r="R25" s="9">
        <v>0</v>
      </c>
      <c r="S25" s="9">
        <v>0</v>
      </c>
    </row>
    <row r="26" spans="1:19" s="22" customFormat="1" ht="15" customHeight="1" x14ac:dyDescent="0.35">
      <c r="A26" s="115"/>
      <c r="B26" s="113" t="s">
        <v>20</v>
      </c>
      <c r="C26" s="118" t="s">
        <v>21</v>
      </c>
      <c r="D26" s="118" t="s">
        <v>21</v>
      </c>
      <c r="E26" s="118" t="s">
        <v>21</v>
      </c>
      <c r="F26" s="118" t="s">
        <v>21</v>
      </c>
      <c r="G26" s="118" t="s">
        <v>21</v>
      </c>
      <c r="H26" s="118" t="s">
        <v>21</v>
      </c>
      <c r="I26" s="127" t="s">
        <v>21</v>
      </c>
      <c r="J26" s="21">
        <v>0</v>
      </c>
      <c r="K26" s="21">
        <v>0</v>
      </c>
      <c r="L26" s="21">
        <v>170.32</v>
      </c>
      <c r="M26" s="21">
        <v>451.0052</v>
      </c>
      <c r="N26" s="21">
        <v>457.84100000000001</v>
      </c>
      <c r="O26" s="21">
        <v>0</v>
      </c>
      <c r="P26" s="21">
        <v>0</v>
      </c>
      <c r="Q26" s="21">
        <v>0</v>
      </c>
      <c r="R26" s="21">
        <v>0</v>
      </c>
      <c r="S26" s="21">
        <v>0</v>
      </c>
    </row>
    <row r="27" spans="1:19" s="22" customFormat="1" ht="15" customHeight="1" x14ac:dyDescent="0.35">
      <c r="B27" s="128" t="s">
        <v>22</v>
      </c>
      <c r="C27" s="118" t="s">
        <v>21</v>
      </c>
      <c r="D27" s="118" t="s">
        <v>21</v>
      </c>
      <c r="E27" s="118" t="s">
        <v>21</v>
      </c>
      <c r="F27" s="118" t="s">
        <v>21</v>
      </c>
      <c r="G27" s="118" t="s">
        <v>21</v>
      </c>
      <c r="H27" s="118" t="s">
        <v>21</v>
      </c>
      <c r="I27" s="127" t="s">
        <v>21</v>
      </c>
      <c r="J27" s="21">
        <v>0</v>
      </c>
      <c r="K27" s="21">
        <v>0</v>
      </c>
      <c r="L27" s="21">
        <v>52.356999999999999</v>
      </c>
      <c r="M27" s="21">
        <v>45.277800000000013</v>
      </c>
      <c r="N27" s="21">
        <v>38.119000000000028</v>
      </c>
      <c r="O27" s="21">
        <v>0</v>
      </c>
      <c r="P27" s="21">
        <v>0</v>
      </c>
      <c r="Q27" s="21">
        <v>0</v>
      </c>
      <c r="R27" s="21">
        <v>0</v>
      </c>
      <c r="S27" s="21">
        <v>0</v>
      </c>
    </row>
    <row r="28" spans="1:19" s="22" customFormat="1" ht="15" customHeight="1" x14ac:dyDescent="0.35">
      <c r="B28" s="128" t="s">
        <v>23</v>
      </c>
      <c r="C28" s="118" t="s">
        <v>21</v>
      </c>
      <c r="D28" s="118" t="s">
        <v>21</v>
      </c>
      <c r="E28" s="118" t="s">
        <v>21</v>
      </c>
      <c r="F28" s="118" t="s">
        <v>21</v>
      </c>
      <c r="G28" s="118" t="s">
        <v>21</v>
      </c>
      <c r="H28" s="118" t="s">
        <v>21</v>
      </c>
      <c r="I28" s="127" t="s">
        <v>21</v>
      </c>
      <c r="J28" s="21">
        <v>0</v>
      </c>
      <c r="K28" s="21">
        <v>0</v>
      </c>
      <c r="L28" s="21">
        <v>0</v>
      </c>
      <c r="M28" s="21">
        <v>0</v>
      </c>
      <c r="N28" s="21">
        <v>0</v>
      </c>
      <c r="O28" s="21">
        <v>0</v>
      </c>
      <c r="P28" s="21">
        <v>0</v>
      </c>
      <c r="Q28" s="21">
        <v>0</v>
      </c>
      <c r="R28" s="21">
        <v>0</v>
      </c>
      <c r="S28" s="21">
        <v>0</v>
      </c>
    </row>
    <row r="29" spans="1:19" s="22" customFormat="1" ht="15" customHeight="1" x14ac:dyDescent="0.35">
      <c r="B29" s="128" t="s">
        <v>24</v>
      </c>
      <c r="C29" s="118" t="s">
        <v>21</v>
      </c>
      <c r="D29" s="118" t="s">
        <v>21</v>
      </c>
      <c r="E29" s="118" t="s">
        <v>21</v>
      </c>
      <c r="F29" s="118" t="s">
        <v>21</v>
      </c>
      <c r="G29" s="118" t="s">
        <v>21</v>
      </c>
      <c r="H29" s="118" t="s">
        <v>21</v>
      </c>
      <c r="I29" s="127"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196.30659366206939</v>
      </c>
      <c r="K30" s="9">
        <v>194.97145449027687</v>
      </c>
      <c r="L30" s="9">
        <v>0.97188745581351554</v>
      </c>
      <c r="M30" s="9">
        <v>1.5274561001241977</v>
      </c>
      <c r="N30" s="9">
        <v>1.9728671061430987</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41.173643741612459</v>
      </c>
      <c r="D32" s="12">
        <v>37.207176419944247</v>
      </c>
      <c r="E32" s="12">
        <v>39.757475437441911</v>
      </c>
      <c r="F32" s="12">
        <v>43.893175515124319</v>
      </c>
      <c r="G32" s="12">
        <v>122.68512989978808</v>
      </c>
      <c r="H32" s="12">
        <v>184.22248245047416</v>
      </c>
      <c r="I32" s="24">
        <v>185.43096446847628</v>
      </c>
      <c r="J32" s="12">
        <v>42.913121246039843</v>
      </c>
      <c r="K32" s="12">
        <v>43.82183347304327</v>
      </c>
      <c r="L32" s="12">
        <v>439.30515998237445</v>
      </c>
      <c r="M32" s="12">
        <v>993.12909086718491</v>
      </c>
      <c r="N32" s="12">
        <v>1000.6708030219675</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4078.1205424119685</v>
      </c>
      <c r="D35" s="12">
        <v>4090.6772245488232</v>
      </c>
      <c r="E35" s="12">
        <v>4156.5679466171987</v>
      </c>
      <c r="F35" s="12">
        <v>4280.7448668071165</v>
      </c>
      <c r="G35" s="12">
        <v>4166.3698244766074</v>
      </c>
      <c r="H35" s="12">
        <v>4045.5684565095512</v>
      </c>
      <c r="I35" s="12">
        <v>4209.4386302718003</v>
      </c>
      <c r="J35" s="12">
        <v>4193.7440622824361</v>
      </c>
      <c r="K35" s="12">
        <v>4111.3930536664875</v>
      </c>
      <c r="L35" s="12">
        <v>4319.7546432904664</v>
      </c>
      <c r="M35" s="12">
        <v>4516.9171738909617</v>
      </c>
      <c r="N35" s="12">
        <v>4552.4801978698188</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24">
        <f t="shared" ref="C37:S37" si="2">IF(C35&gt;0,C32/C35,"")</f>
        <v>1.0096230190699726E-2</v>
      </c>
      <c r="D37" s="124">
        <f t="shared" si="2"/>
        <v>9.0956030939468632E-3</v>
      </c>
      <c r="E37" s="124">
        <f t="shared" si="2"/>
        <v>9.5649766701873182E-3</v>
      </c>
      <c r="F37" s="124">
        <f t="shared" si="2"/>
        <v>1.0253630356593282E-2</v>
      </c>
      <c r="G37" s="124">
        <f t="shared" si="2"/>
        <v>2.9446529009267721E-2</v>
      </c>
      <c r="H37" s="124">
        <f t="shared" si="2"/>
        <v>4.5536859512054391E-2</v>
      </c>
      <c r="I37" s="125">
        <f t="shared" si="2"/>
        <v>4.4051233609860976E-2</v>
      </c>
      <c r="J37" s="124">
        <f t="shared" si="2"/>
        <v>1.023265144670857E-2</v>
      </c>
      <c r="K37" s="124">
        <f t="shared" si="2"/>
        <v>1.0658633923108743E-2</v>
      </c>
      <c r="L37" s="124">
        <f t="shared" si="2"/>
        <v>0.10169678517846203</v>
      </c>
      <c r="M37" s="124">
        <f t="shared" si="2"/>
        <v>0.21986878497745041</v>
      </c>
      <c r="N37" s="124">
        <f t="shared" si="2"/>
        <v>0.2198078321109882</v>
      </c>
      <c r="O37" s="124" t="str">
        <f t="shared" si="2"/>
        <v/>
      </c>
      <c r="P37" s="124" t="str">
        <f t="shared" si="2"/>
        <v/>
      </c>
      <c r="Q37" s="124" t="str">
        <f t="shared" si="2"/>
        <v/>
      </c>
      <c r="R37" s="124" t="str">
        <f t="shared" si="2"/>
        <v/>
      </c>
      <c r="S37" s="124"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4611.636572083692</v>
      </c>
      <c r="D40" s="9">
        <v>4234.6660934365145</v>
      </c>
      <c r="E40" s="9">
        <v>4730.1757905799177</v>
      </c>
      <c r="F40" s="9">
        <v>4765.668290818764</v>
      </c>
      <c r="G40" s="9">
        <v>4703.2004155918603</v>
      </c>
      <c r="H40" s="9">
        <v>4182.7534518725515</v>
      </c>
      <c r="I40" s="10">
        <v>4754.6652049536642</v>
      </c>
      <c r="J40" s="9">
        <v>4545.5859830622694</v>
      </c>
      <c r="K40" s="9">
        <v>4751.3833686812959</v>
      </c>
      <c r="L40" s="9">
        <v>4736.0466428752488</v>
      </c>
      <c r="M40" s="9">
        <v>4911.8358368089785</v>
      </c>
      <c r="N40" s="9">
        <v>4890.3592735574593</v>
      </c>
      <c r="O40" s="9">
        <v>0</v>
      </c>
      <c r="P40" s="9">
        <v>0</v>
      </c>
      <c r="Q40" s="9">
        <v>0</v>
      </c>
      <c r="R40" s="9">
        <v>0</v>
      </c>
      <c r="S40" s="9">
        <v>0</v>
      </c>
    </row>
    <row r="41" spans="1:19" s="4" customFormat="1" ht="15" customHeight="1" x14ac:dyDescent="0.35">
      <c r="A41" s="4" t="s">
        <v>33</v>
      </c>
      <c r="C41" s="9">
        <v>1168.6252030190121</v>
      </c>
      <c r="D41" s="9">
        <v>1187.1835291869686</v>
      </c>
      <c r="E41" s="9">
        <v>1313.4135855546001</v>
      </c>
      <c r="F41" s="9">
        <v>1200.6305531670967</v>
      </c>
      <c r="G41" s="9">
        <v>1329.7506448839208</v>
      </c>
      <c r="H41" s="9">
        <v>1298.0796789911149</v>
      </c>
      <c r="I41" s="10">
        <v>1584.9574854304003</v>
      </c>
      <c r="J41" s="9">
        <v>1520.8465845229928</v>
      </c>
      <c r="K41" s="9">
        <v>1757.678824938389</v>
      </c>
      <c r="L41" s="9">
        <v>1836.7478234605828</v>
      </c>
      <c r="M41" s="9">
        <v>1821.3688044626479</v>
      </c>
      <c r="N41" s="9">
        <v>1770.7938457956343</v>
      </c>
      <c r="O41" s="9">
        <v>0</v>
      </c>
      <c r="P41" s="9">
        <v>0</v>
      </c>
      <c r="Q41" s="9">
        <v>0</v>
      </c>
      <c r="R41" s="9">
        <v>0</v>
      </c>
      <c r="S41" s="9">
        <v>0</v>
      </c>
    </row>
    <row r="42" spans="1:19" s="4" customFormat="1" ht="15" customHeight="1" x14ac:dyDescent="0.35">
      <c r="A42" s="4" t="s">
        <v>34</v>
      </c>
      <c r="C42" s="9">
        <v>31.673160545387539</v>
      </c>
      <c r="D42" s="9">
        <v>51.351578430168281</v>
      </c>
      <c r="E42" s="9">
        <v>77.25522663063505</v>
      </c>
      <c r="F42" s="9">
        <v>107.78830610490111</v>
      </c>
      <c r="G42" s="9">
        <v>153.2795971010932</v>
      </c>
      <c r="H42" s="9">
        <v>191.50915120992502</v>
      </c>
      <c r="I42" s="9">
        <v>229.91924824960077</v>
      </c>
      <c r="J42" s="9">
        <v>276.48193096671173</v>
      </c>
      <c r="K42" s="9">
        <v>315.31182901363474</v>
      </c>
      <c r="L42" s="9">
        <v>352.61813045080459</v>
      </c>
      <c r="M42" s="9">
        <v>387.93740326741181</v>
      </c>
      <c r="N42" s="9">
        <v>408.26864021618962</v>
      </c>
      <c r="O42" s="9">
        <v>0</v>
      </c>
      <c r="P42" s="9">
        <v>0</v>
      </c>
      <c r="Q42" s="9">
        <v>0</v>
      </c>
      <c r="R42" s="9">
        <v>0</v>
      </c>
      <c r="S42" s="9">
        <v>0</v>
      </c>
    </row>
    <row r="43" spans="1:19" s="4" customFormat="1" ht="15" customHeight="1" x14ac:dyDescent="0.35">
      <c r="A43" s="11" t="s">
        <v>35</v>
      </c>
      <c r="C43" s="12">
        <v>5811.9349356480925</v>
      </c>
      <c r="D43" s="12">
        <v>5473.2012010536509</v>
      </c>
      <c r="E43" s="12">
        <v>6120.8446027651526</v>
      </c>
      <c r="F43" s="12">
        <v>6074.0871500907624</v>
      </c>
      <c r="G43" s="12">
        <v>6186.2306575768744</v>
      </c>
      <c r="H43" s="12">
        <v>5672.3422820735914</v>
      </c>
      <c r="I43" s="12">
        <v>6569.5419386336653</v>
      </c>
      <c r="J43" s="12">
        <v>6342.9144985519742</v>
      </c>
      <c r="K43" s="12">
        <v>6824.3740226333193</v>
      </c>
      <c r="L43" s="12">
        <v>6925.4125967866366</v>
      </c>
      <c r="M43" s="12">
        <v>7121.1420445390377</v>
      </c>
      <c r="N43" s="12">
        <v>7069.4217595692835</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14719.812789856556</v>
      </c>
      <c r="D45" s="12">
        <v>13997.574135036646</v>
      </c>
      <c r="E45" s="12">
        <v>14786.893924442809</v>
      </c>
      <c r="F45" s="12">
        <v>14666.979526129742</v>
      </c>
      <c r="G45" s="12">
        <v>14303.382061990746</v>
      </c>
      <c r="H45" s="12">
        <v>13168.59521987812</v>
      </c>
      <c r="I45" s="12">
        <v>14879.42024664933</v>
      </c>
      <c r="J45" s="12">
        <v>13821.715274474878</v>
      </c>
      <c r="K45" s="12">
        <v>14119.669826505753</v>
      </c>
      <c r="L45" s="12">
        <v>13656.94877239692</v>
      </c>
      <c r="M45" s="12">
        <v>13712.502097066972</v>
      </c>
      <c r="N45" s="12">
        <v>13398.950521366471</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24">
        <f t="shared" ref="C47:S47" si="3">IF(C45&gt;0,C43/C45,"")</f>
        <v>0.39483755796494269</v>
      </c>
      <c r="D47" s="124">
        <f t="shared" si="3"/>
        <v>0.39101069572862257</v>
      </c>
      <c r="E47" s="124">
        <f t="shared" si="3"/>
        <v>0.41393714150118882</v>
      </c>
      <c r="F47" s="124">
        <f t="shared" si="3"/>
        <v>0.41413347167148912</v>
      </c>
      <c r="G47" s="124">
        <f t="shared" si="3"/>
        <v>0.43250125255452165</v>
      </c>
      <c r="H47" s="124">
        <f t="shared" si="3"/>
        <v>0.43074771358384051</v>
      </c>
      <c r="I47" s="124">
        <f t="shared" si="3"/>
        <v>0.44151867678534373</v>
      </c>
      <c r="J47" s="124">
        <f t="shared" si="3"/>
        <v>0.45890935912025993</v>
      </c>
      <c r="K47" s="124">
        <f t="shared" si="3"/>
        <v>0.4833239095876346</v>
      </c>
      <c r="L47" s="124">
        <f t="shared" si="3"/>
        <v>0.50709808700345316</v>
      </c>
      <c r="M47" s="124">
        <f t="shared" si="3"/>
        <v>0.51931748080185969</v>
      </c>
      <c r="N47" s="124">
        <f t="shared" si="3"/>
        <v>0.52761011008258574</v>
      </c>
      <c r="O47" s="124" t="str">
        <f t="shared" si="3"/>
        <v/>
      </c>
      <c r="P47" s="124" t="str">
        <f t="shared" si="3"/>
        <v/>
      </c>
      <c r="Q47" s="124" t="str">
        <f t="shared" si="3"/>
        <v/>
      </c>
      <c r="R47" s="124" t="str">
        <f t="shared" si="3"/>
        <v/>
      </c>
      <c r="S47" s="124"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116" t="s">
        <v>40</v>
      </c>
      <c r="C49" s="9"/>
      <c r="D49" s="9"/>
      <c r="E49" s="9"/>
      <c r="F49" s="9"/>
      <c r="G49" s="9"/>
      <c r="H49" s="9"/>
      <c r="I49" s="9"/>
      <c r="J49" s="9"/>
      <c r="K49" s="9"/>
      <c r="L49" s="9"/>
      <c r="M49" s="9"/>
      <c r="N49" s="9"/>
      <c r="O49" s="9"/>
      <c r="P49" s="9"/>
      <c r="Q49" s="9"/>
      <c r="R49" s="9"/>
      <c r="S49" s="9"/>
    </row>
    <row r="50" spans="1:19" s="4" customFormat="1" ht="15" customHeight="1" x14ac:dyDescent="0.35">
      <c r="A50" s="117" t="s">
        <v>41</v>
      </c>
      <c r="B50" s="117"/>
      <c r="C50" s="9">
        <v>2069.0175850559731</v>
      </c>
      <c r="D50" s="9">
        <v>2012.5848065581797</v>
      </c>
      <c r="E50" s="9">
        <v>2113.3463712957805</v>
      </c>
      <c r="F50" s="9">
        <v>2037.3806496486063</v>
      </c>
      <c r="G50" s="9">
        <v>2098.6436495874123</v>
      </c>
      <c r="H50" s="9">
        <v>1963.1210021374495</v>
      </c>
      <c r="I50" s="9">
        <v>2151.1436917105107</v>
      </c>
      <c r="J50" s="9">
        <v>2190.2872475126928</v>
      </c>
      <c r="K50" s="9">
        <v>2210.6048583875645</v>
      </c>
      <c r="L50" s="9">
        <v>2291.0294319994259</v>
      </c>
      <c r="M50" s="9">
        <v>2306.5279580182823</v>
      </c>
      <c r="N50" s="9">
        <v>2352.3062290468033</v>
      </c>
      <c r="O50" s="9">
        <v>0</v>
      </c>
      <c r="P50" s="9">
        <v>0</v>
      </c>
      <c r="Q50" s="9">
        <v>0</v>
      </c>
      <c r="R50" s="9">
        <v>0</v>
      </c>
      <c r="S50" s="9">
        <v>0</v>
      </c>
    </row>
    <row r="51" spans="1:19" s="4" customFormat="1" ht="15" customHeight="1" x14ac:dyDescent="0.35">
      <c r="A51" s="117" t="s">
        <v>42</v>
      </c>
      <c r="B51" s="117"/>
      <c r="C51" s="9">
        <v>5811.9349356480925</v>
      </c>
      <c r="D51" s="9">
        <v>5473.2012010536509</v>
      </c>
      <c r="E51" s="9">
        <v>6120.8446027651526</v>
      </c>
      <c r="F51" s="9">
        <v>6074.0871500907624</v>
      </c>
      <c r="G51" s="9">
        <v>6186.2306575768744</v>
      </c>
      <c r="H51" s="9">
        <v>5672.3422820735914</v>
      </c>
      <c r="I51" s="9">
        <v>6569.5419386336653</v>
      </c>
      <c r="J51" s="9">
        <v>6342.9144985519742</v>
      </c>
      <c r="K51" s="9">
        <v>6824.3740226333193</v>
      </c>
      <c r="L51" s="9">
        <v>6925.4125967866366</v>
      </c>
      <c r="M51" s="9">
        <v>7121.1420445390377</v>
      </c>
      <c r="N51" s="9">
        <v>7069.4217595692835</v>
      </c>
      <c r="O51" s="9">
        <v>0</v>
      </c>
      <c r="P51" s="9">
        <v>0</v>
      </c>
      <c r="Q51" s="9">
        <v>0</v>
      </c>
      <c r="R51" s="9">
        <v>0</v>
      </c>
      <c r="S51" s="9">
        <v>0</v>
      </c>
    </row>
    <row r="52" spans="1:19" s="4" customFormat="1" ht="15" customHeight="1" x14ac:dyDescent="0.35">
      <c r="A52" s="117" t="s">
        <v>43</v>
      </c>
      <c r="B52" s="117"/>
      <c r="C52" s="9">
        <v>19.469457496644985</v>
      </c>
      <c r="D52" s="9">
        <v>14.882870567977697</v>
      </c>
      <c r="E52" s="9">
        <v>16.502990174976766</v>
      </c>
      <c r="F52" s="9">
        <v>18.757270206049729</v>
      </c>
      <c r="G52" s="9">
        <v>97.674051959915232</v>
      </c>
      <c r="H52" s="9">
        <v>160.7033237339873</v>
      </c>
      <c r="I52" s="9">
        <v>159.40104729498583</v>
      </c>
      <c r="J52" s="9">
        <v>17.165248498415938</v>
      </c>
      <c r="K52" s="9">
        <v>17.528733389217308</v>
      </c>
      <c r="L52" s="9">
        <v>241.20026399294977</v>
      </c>
      <c r="M52" s="9">
        <v>514.59399485815084</v>
      </c>
      <c r="N52" s="9">
        <v>514.62825582121422</v>
      </c>
      <c r="O52" s="9">
        <v>0</v>
      </c>
      <c r="P52" s="9">
        <v>0</v>
      </c>
      <c r="Q52" s="9">
        <v>0</v>
      </c>
      <c r="R52" s="9">
        <v>0</v>
      </c>
      <c r="S52" s="9">
        <v>0</v>
      </c>
    </row>
    <row r="53" spans="1:19" s="4" customFormat="1" ht="15" customHeight="1" x14ac:dyDescent="0.35">
      <c r="A53" s="4" t="s">
        <v>44</v>
      </c>
      <c r="B53" s="117"/>
      <c r="C53" s="9">
        <f>C50+C51+C52</f>
        <v>7900.4219782007112</v>
      </c>
      <c r="D53" s="9">
        <f t="shared" ref="D53:S53" si="4">D50+D51+D52</f>
        <v>7500.6688781798084</v>
      </c>
      <c r="E53" s="9">
        <f t="shared" si="4"/>
        <v>8250.6939642359102</v>
      </c>
      <c r="F53" s="9">
        <f t="shared" si="4"/>
        <v>8130.225069945418</v>
      </c>
      <c r="G53" s="9">
        <f t="shared" si="4"/>
        <v>8382.5483591242009</v>
      </c>
      <c r="H53" s="9">
        <f t="shared" si="4"/>
        <v>7796.1666079450279</v>
      </c>
      <c r="I53" s="9">
        <f t="shared" si="4"/>
        <v>8880.0866776391631</v>
      </c>
      <c r="J53" s="9">
        <f t="shared" si="4"/>
        <v>8550.3669945630827</v>
      </c>
      <c r="K53" s="9">
        <f t="shared" si="4"/>
        <v>9052.5076144101022</v>
      </c>
      <c r="L53" s="9">
        <f t="shared" si="4"/>
        <v>9457.6422927790136</v>
      </c>
      <c r="M53" s="9">
        <f t="shared" si="4"/>
        <v>9942.2639974154699</v>
      </c>
      <c r="N53" s="9">
        <f t="shared" si="4"/>
        <v>9936.3562444373019</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119" t="s">
        <v>46</v>
      </c>
      <c r="B56" s="117"/>
      <c r="C56" s="9"/>
      <c r="D56" s="9"/>
      <c r="E56" s="9"/>
      <c r="F56" s="9"/>
      <c r="G56" s="9"/>
      <c r="H56" s="9"/>
      <c r="I56" s="9"/>
      <c r="J56" s="9"/>
      <c r="K56" s="9"/>
      <c r="L56" s="9"/>
      <c r="M56" s="9"/>
      <c r="N56" s="9"/>
      <c r="O56" s="9"/>
      <c r="P56" s="9"/>
      <c r="Q56" s="9"/>
      <c r="R56" s="9"/>
      <c r="S56" s="9"/>
    </row>
    <row r="57" spans="1:19" ht="15" customHeight="1" x14ac:dyDescent="0.35">
      <c r="A57" s="117" t="s">
        <v>47</v>
      </c>
      <c r="B57" s="117"/>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117" t="s">
        <v>48</v>
      </c>
      <c r="B58" s="117"/>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117"/>
      <c r="B59" s="117"/>
      <c r="C59" s="9"/>
      <c r="D59" s="9"/>
      <c r="E59" s="9"/>
      <c r="F59" s="9"/>
      <c r="G59" s="9"/>
      <c r="H59" s="9"/>
      <c r="I59" s="9"/>
      <c r="J59" s="9"/>
      <c r="K59" s="9"/>
      <c r="L59" s="9"/>
      <c r="M59" s="9"/>
      <c r="N59" s="9"/>
      <c r="O59" s="9"/>
      <c r="P59" s="9"/>
      <c r="Q59" s="9"/>
      <c r="R59" s="9"/>
      <c r="S59" s="9"/>
    </row>
    <row r="60" spans="1:19" s="4" customFormat="1" ht="15" customHeight="1" x14ac:dyDescent="0.35">
      <c r="A60" s="11" t="s">
        <v>49</v>
      </c>
      <c r="B60" s="117"/>
      <c r="C60" s="12">
        <f t="shared" ref="C60:S60" si="5">C53+C57-C58</f>
        <v>7900.4219782007112</v>
      </c>
      <c r="D60" s="12">
        <f t="shared" si="5"/>
        <v>7500.6688781798084</v>
      </c>
      <c r="E60" s="12">
        <f t="shared" si="5"/>
        <v>8250.6939642359102</v>
      </c>
      <c r="F60" s="12">
        <f t="shared" si="5"/>
        <v>8130.225069945418</v>
      </c>
      <c r="G60" s="12">
        <f t="shared" si="5"/>
        <v>8382.5483591242009</v>
      </c>
      <c r="H60" s="12">
        <f t="shared" si="5"/>
        <v>7796.1666079450279</v>
      </c>
      <c r="I60" s="12">
        <f t="shared" si="5"/>
        <v>8880.0866776391631</v>
      </c>
      <c r="J60" s="12">
        <f t="shared" si="5"/>
        <v>8550.3669945630827</v>
      </c>
      <c r="K60" s="12">
        <f t="shared" si="5"/>
        <v>9052.5076144101022</v>
      </c>
      <c r="L60" s="12">
        <f t="shared" si="5"/>
        <v>9457.6422927790136</v>
      </c>
      <c r="M60" s="12">
        <f t="shared" si="5"/>
        <v>9942.2639974154699</v>
      </c>
      <c r="N60" s="12">
        <f t="shared" si="5"/>
        <v>9936.3562444373019</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119"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27002.206219547152</v>
      </c>
      <c r="D63" s="9">
        <v>25987.287331613643</v>
      </c>
      <c r="E63" s="9">
        <v>27390.9697382249</v>
      </c>
      <c r="F63" s="9">
        <v>27402.564106238657</v>
      </c>
      <c r="G63" s="9">
        <v>26590.60614311646</v>
      </c>
      <c r="H63" s="9">
        <v>24696.383861732109</v>
      </c>
      <c r="I63" s="9">
        <v>27158.02674598739</v>
      </c>
      <c r="J63" s="9">
        <v>25817.378286267402</v>
      </c>
      <c r="K63" s="9">
        <v>25990.891026454541</v>
      </c>
      <c r="L63" s="9">
        <v>25446.392159572944</v>
      </c>
      <c r="M63" s="9">
        <v>25282.846154007835</v>
      </c>
      <c r="N63" s="9">
        <v>24881.642836533872</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119"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27033.879380092538</v>
      </c>
      <c r="D66" s="9">
        <v>26038.63891004381</v>
      </c>
      <c r="E66" s="9">
        <v>27468.224964855533</v>
      </c>
      <c r="F66" s="9">
        <v>27510.352412343556</v>
      </c>
      <c r="G66" s="9">
        <v>26743.885740217553</v>
      </c>
      <c r="H66" s="9">
        <v>24887.893012942033</v>
      </c>
      <c r="I66" s="9">
        <v>27387.94599423699</v>
      </c>
      <c r="J66" s="9">
        <v>26093.860217234112</v>
      </c>
      <c r="K66" s="9">
        <v>26306.202855468175</v>
      </c>
      <c r="L66" s="9">
        <v>25799.010290023751</v>
      </c>
      <c r="M66" s="9">
        <v>25670.783557275248</v>
      </c>
      <c r="N66" s="9">
        <v>25289.911476750061</v>
      </c>
      <c r="O66" s="9">
        <v>0</v>
      </c>
      <c r="P66" s="9">
        <v>0</v>
      </c>
      <c r="Q66" s="9">
        <v>0</v>
      </c>
      <c r="R66" s="9">
        <v>0</v>
      </c>
      <c r="S66" s="9">
        <v>0</v>
      </c>
    </row>
    <row r="67" spans="1:27" s="4" customFormat="1" ht="15" customHeight="1" x14ac:dyDescent="0.35">
      <c r="A67" s="11" t="s">
        <v>54</v>
      </c>
      <c r="C67" s="9">
        <v>27033.879380092538</v>
      </c>
      <c r="D67" s="9">
        <v>26038.63891004381</v>
      </c>
      <c r="E67" s="9">
        <v>27468.224964855533</v>
      </c>
      <c r="F67" s="9">
        <v>27510.352412343556</v>
      </c>
      <c r="G67" s="9">
        <v>26743.885740217553</v>
      </c>
      <c r="H67" s="9">
        <v>24887.893012942033</v>
      </c>
      <c r="I67" s="9">
        <v>27387.94599423699</v>
      </c>
      <c r="J67" s="9">
        <v>26093.860217234112</v>
      </c>
      <c r="K67" s="9">
        <v>26306.202855468175</v>
      </c>
      <c r="L67" s="9">
        <v>25799.010290023751</v>
      </c>
      <c r="M67" s="9">
        <v>25670.783557275248</v>
      </c>
      <c r="N67" s="9">
        <v>25289.911476750061</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24">
        <f t="shared" ref="C69:S69" si="6">IF(C67&gt;0,(C53+C57-C58)/C67,"")</f>
        <v>0.29224151913685381</v>
      </c>
      <c r="D69" s="124">
        <f t="shared" si="6"/>
        <v>0.28805917636833916</v>
      </c>
      <c r="E69" s="124">
        <f t="shared" si="6"/>
        <v>0.30037230198865544</v>
      </c>
      <c r="F69" s="124">
        <f t="shared" si="6"/>
        <v>0.295533294088137</v>
      </c>
      <c r="G69" s="124">
        <f t="shared" si="6"/>
        <v>0.31343793645208762</v>
      </c>
      <c r="H69" s="124">
        <f t="shared" si="6"/>
        <v>0.31325137101364581</v>
      </c>
      <c r="I69" s="124">
        <f t="shared" si="6"/>
        <v>0.32423339375313953</v>
      </c>
      <c r="J69" s="124">
        <f t="shared" si="6"/>
        <v>0.32767735104658274</v>
      </c>
      <c r="K69" s="124">
        <f t="shared" si="6"/>
        <v>0.3441206495725167</v>
      </c>
      <c r="L69" s="124">
        <f t="shared" si="6"/>
        <v>0.36658934534539878</v>
      </c>
      <c r="M69" s="124">
        <f t="shared" si="6"/>
        <v>0.38729881287935114</v>
      </c>
      <c r="N69" s="124">
        <f t="shared" si="6"/>
        <v>0.39289802392436829</v>
      </c>
      <c r="O69" s="124" t="str">
        <f t="shared" si="6"/>
        <v/>
      </c>
      <c r="P69" s="124" t="str">
        <f t="shared" si="6"/>
        <v/>
      </c>
      <c r="Q69" s="124" t="str">
        <f t="shared" si="6"/>
        <v/>
      </c>
      <c r="R69" s="124" t="str">
        <f t="shared" si="6"/>
        <v/>
      </c>
      <c r="S69" s="124"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130" t="s">
        <v>106</v>
      </c>
      <c r="E72" s="33"/>
      <c r="F72" s="3"/>
      <c r="G72" s="3"/>
      <c r="H72" s="3"/>
      <c r="I72" s="34"/>
      <c r="J72" s="192" t="s">
        <v>59</v>
      </c>
      <c r="K72" s="192"/>
      <c r="L72" s="192" t="s">
        <v>60</v>
      </c>
      <c r="M72" s="192"/>
      <c r="N72" s="192" t="s">
        <v>61</v>
      </c>
      <c r="O72" s="192"/>
      <c r="P72" s="192" t="s">
        <v>62</v>
      </c>
      <c r="Q72" s="192"/>
      <c r="R72" s="35"/>
      <c r="S72" s="130" t="s">
        <v>63</v>
      </c>
    </row>
    <row r="73" spans="1:27" s="4" customFormat="1" ht="22.5" customHeight="1" x14ac:dyDescent="0.35">
      <c r="D73" s="129">
        <v>0.28499999999999998</v>
      </c>
      <c r="J73" s="191">
        <v>0.30399999999999999</v>
      </c>
      <c r="K73" s="191"/>
      <c r="L73" s="191">
        <v>0.3135</v>
      </c>
      <c r="M73" s="191"/>
      <c r="N73" s="191">
        <v>0.32774999999999999</v>
      </c>
      <c r="O73" s="191"/>
      <c r="P73" s="191">
        <v>0.34675</v>
      </c>
      <c r="Q73" s="191"/>
      <c r="R73" s="122"/>
      <c r="S73" s="129">
        <v>0.38</v>
      </c>
    </row>
    <row r="74" spans="1:27" s="120"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120" customFormat="1" ht="15" customHeight="1" x14ac:dyDescent="0.35"/>
    <row r="79" spans="1:27" s="120" customFormat="1" ht="15" customHeight="1" x14ac:dyDescent="0.35"/>
    <row r="80" spans="1:27" s="120" customFormat="1" ht="15" customHeight="1" x14ac:dyDescent="0.35"/>
    <row r="81" spans="1:20" s="120" customFormat="1" ht="15" customHeight="1" x14ac:dyDescent="0.35"/>
    <row r="82" spans="1:20" s="120" customFormat="1" ht="15" customHeight="1" x14ac:dyDescent="0.35"/>
    <row r="83" spans="1:20" s="120" customFormat="1" ht="15" customHeight="1" x14ac:dyDescent="0.35"/>
    <row r="84" spans="1:20" s="120" customFormat="1" ht="15" customHeight="1" x14ac:dyDescent="0.35">
      <c r="T84" s="121"/>
    </row>
    <row r="85" spans="1:20" s="120" customFormat="1" ht="15" customHeight="1" x14ac:dyDescent="0.35"/>
    <row r="86" spans="1:20" s="120" customFormat="1" ht="15" customHeight="1" x14ac:dyDescent="0.35"/>
    <row r="87" spans="1:20" s="120" customFormat="1" ht="15" customHeight="1" x14ac:dyDescent="0.35"/>
    <row r="88" spans="1:20" s="120" customFormat="1" ht="15" customHeight="1" x14ac:dyDescent="0.35"/>
    <row r="89" spans="1:20" s="120"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120" customFormat="1" ht="15" customHeight="1" x14ac:dyDescent="0.35">
      <c r="A95" s="114"/>
    </row>
    <row r="103" s="120" customFormat="1" ht="11.5" x14ac:dyDescent="0.35"/>
    <row r="104" s="120" customFormat="1" ht="11.5" x14ac:dyDescent="0.35"/>
    <row r="105" s="120" customFormat="1" ht="11.5" x14ac:dyDescent="0.35"/>
    <row r="106" s="120"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109</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5891.8214618742968</v>
      </c>
      <c r="D7" s="9">
        <v>5883.1404729600135</v>
      </c>
      <c r="E7" s="9">
        <v>5842.0986631332362</v>
      </c>
      <c r="F7" s="9">
        <v>5908.8971844494936</v>
      </c>
      <c r="G7" s="9">
        <v>5778.3501781849272</v>
      </c>
      <c r="H7" s="9">
        <v>5874.9534370355423</v>
      </c>
      <c r="I7" s="9">
        <v>5871.2751092116041</v>
      </c>
      <c r="J7" s="9">
        <v>5890.7435515910474</v>
      </c>
      <c r="K7" s="9">
        <v>5890.4387372923102</v>
      </c>
      <c r="L7" s="9">
        <v>5835.1311350257938</v>
      </c>
      <c r="M7" s="9">
        <v>5625.8225117992906</v>
      </c>
      <c r="N7" s="9">
        <v>5732.4475976507993</v>
      </c>
      <c r="O7" s="9">
        <v>0</v>
      </c>
      <c r="P7" s="9">
        <v>0</v>
      </c>
      <c r="Q7" s="9">
        <v>0</v>
      </c>
      <c r="R7" s="9">
        <v>0</v>
      </c>
      <c r="S7" s="9">
        <v>0</v>
      </c>
    </row>
    <row r="8" spans="1:27" s="4" customFormat="1" ht="15" customHeight="1" x14ac:dyDescent="0.35">
      <c r="A8" s="4" t="s">
        <v>3</v>
      </c>
      <c r="C8" s="9">
        <v>71.04786037503149</v>
      </c>
      <c r="D8" s="9">
        <v>77.902603744918153</v>
      </c>
      <c r="E8" s="9">
        <v>83.607651785745261</v>
      </c>
      <c r="F8" s="9">
        <v>107.50906950807764</v>
      </c>
      <c r="G8" s="9">
        <v>146.23213654125513</v>
      </c>
      <c r="H8" s="9">
        <v>218.73233188396458</v>
      </c>
      <c r="I8" s="9">
        <v>326.76293646570264</v>
      </c>
      <c r="J8" s="9">
        <v>480.70778088315245</v>
      </c>
      <c r="K8" s="9">
        <v>631.85563862988556</v>
      </c>
      <c r="L8" s="9">
        <v>789.68525569827671</v>
      </c>
      <c r="M8" s="9">
        <v>952.4484989354188</v>
      </c>
      <c r="N8" s="9">
        <v>1213.8049793447813</v>
      </c>
      <c r="O8" s="9">
        <v>0</v>
      </c>
      <c r="P8" s="9">
        <v>0</v>
      </c>
      <c r="Q8" s="9">
        <v>0</v>
      </c>
      <c r="R8" s="9">
        <v>0</v>
      </c>
      <c r="S8" s="9">
        <v>0</v>
      </c>
    </row>
    <row r="9" spans="1:27" s="4" customFormat="1" ht="15" customHeight="1" x14ac:dyDescent="0.35">
      <c r="A9" s="4" t="s">
        <v>4</v>
      </c>
      <c r="C9" s="9">
        <v>0.16981943250214962</v>
      </c>
      <c r="D9" s="9">
        <v>0.18288907996560616</v>
      </c>
      <c r="E9" s="9">
        <v>0.20894239036973347</v>
      </c>
      <c r="F9" s="9">
        <v>0.26990541702493548</v>
      </c>
      <c r="G9" s="9">
        <v>0.34393809114359414</v>
      </c>
      <c r="H9" s="9">
        <v>0.60189165950128976</v>
      </c>
      <c r="I9" s="9">
        <v>0.73946689595872739</v>
      </c>
      <c r="J9" s="9">
        <v>0.94582975064488395</v>
      </c>
      <c r="K9" s="9">
        <v>1.6337059329320722</v>
      </c>
      <c r="L9" s="9">
        <v>3.0094582975064488</v>
      </c>
      <c r="M9" s="9">
        <v>4.0412725709372319</v>
      </c>
      <c r="N9" s="9">
        <v>8.3404987102321577</v>
      </c>
      <c r="O9" s="9">
        <v>0</v>
      </c>
      <c r="P9" s="9">
        <v>0</v>
      </c>
      <c r="Q9" s="9">
        <v>0</v>
      </c>
      <c r="R9" s="9">
        <v>0</v>
      </c>
      <c r="S9" s="9">
        <v>0</v>
      </c>
    </row>
    <row r="10" spans="1:27" s="4" customFormat="1" ht="15" customHeight="1" x14ac:dyDescent="0.35">
      <c r="A10" s="4" t="s">
        <v>5</v>
      </c>
      <c r="C10" s="9">
        <v>568.44368013757526</v>
      </c>
      <c r="D10" s="9">
        <v>588.81539122957861</v>
      </c>
      <c r="E10" s="9">
        <v>645.15631986242477</v>
      </c>
      <c r="F10" s="9">
        <v>730.52450558899397</v>
      </c>
      <c r="G10" s="9">
        <v>768.01341358555453</v>
      </c>
      <c r="H10" s="9">
        <v>868.69733447979365</v>
      </c>
      <c r="I10" s="9">
        <v>882.20120378331899</v>
      </c>
      <c r="J10" s="9">
        <v>828.97678417884777</v>
      </c>
      <c r="K10" s="9">
        <v>903.43938091143605</v>
      </c>
      <c r="L10" s="9">
        <v>826.22527944969909</v>
      </c>
      <c r="M10" s="9">
        <v>774.46259673258817</v>
      </c>
      <c r="N10" s="9">
        <v>771.88306104901119</v>
      </c>
      <c r="O10" s="9">
        <v>0</v>
      </c>
      <c r="P10" s="9">
        <v>0</v>
      </c>
      <c r="Q10" s="9">
        <v>0</v>
      </c>
      <c r="R10" s="9">
        <v>0</v>
      </c>
      <c r="S10" s="9">
        <v>0</v>
      </c>
    </row>
    <row r="11" spans="1:27" s="4" customFormat="1" ht="15" customHeight="1" x14ac:dyDescent="0.35">
      <c r="A11" s="4" t="s">
        <v>6</v>
      </c>
      <c r="C11" s="9">
        <v>50.762768701633632</v>
      </c>
      <c r="D11" s="9">
        <v>55.192347377470782</v>
      </c>
      <c r="E11" s="9">
        <v>73.604815133276588</v>
      </c>
      <c r="F11" s="9">
        <v>115.20490111779901</v>
      </c>
      <c r="G11" s="9">
        <v>120.82424763542512</v>
      </c>
      <c r="H11" s="9">
        <v>116.72055030094668</v>
      </c>
      <c r="I11" s="10">
        <v>166.05614789337872</v>
      </c>
      <c r="J11" s="9">
        <v>162.7687016337064</v>
      </c>
      <c r="K11" s="9">
        <v>144.62596732588071</v>
      </c>
      <c r="L11" s="9">
        <v>148.06534823731744</v>
      </c>
      <c r="M11" s="9">
        <v>141.0146173688733</v>
      </c>
      <c r="N11" s="9">
        <v>151.33276010318158</v>
      </c>
      <c r="O11" s="9">
        <v>0</v>
      </c>
      <c r="P11" s="9">
        <v>0</v>
      </c>
      <c r="Q11" s="9">
        <v>0</v>
      </c>
      <c r="R11" s="9">
        <v>0</v>
      </c>
      <c r="S11" s="9">
        <v>0</v>
      </c>
    </row>
    <row r="12" spans="1:27" s="4" customFormat="1" ht="15" customHeight="1" x14ac:dyDescent="0.35">
      <c r="A12" s="11" t="s">
        <v>7</v>
      </c>
      <c r="B12" s="11"/>
      <c r="C12" s="12">
        <f>SUM(C7:C11)</f>
        <v>6582.245590521039</v>
      </c>
      <c r="D12" s="12">
        <f t="shared" ref="D12:S12" si="0">SUM(D7:D11)</f>
        <v>6605.233704391946</v>
      </c>
      <c r="E12" s="12">
        <f t="shared" si="0"/>
        <v>6644.676392305053</v>
      </c>
      <c r="F12" s="12">
        <f t="shared" si="0"/>
        <v>6862.4055660813892</v>
      </c>
      <c r="G12" s="12">
        <f t="shared" si="0"/>
        <v>6813.7639140383053</v>
      </c>
      <c r="H12" s="12">
        <f t="shared" si="0"/>
        <v>7079.7055453597477</v>
      </c>
      <c r="I12" s="12">
        <f t="shared" si="0"/>
        <v>7247.034864249963</v>
      </c>
      <c r="J12" s="12">
        <f t="shared" si="0"/>
        <v>7364.1426480374002</v>
      </c>
      <c r="K12" s="12">
        <f t="shared" si="0"/>
        <v>7571.9934300924451</v>
      </c>
      <c r="L12" s="12">
        <f t="shared" si="0"/>
        <v>7602.1164767085929</v>
      </c>
      <c r="M12" s="12">
        <f t="shared" si="0"/>
        <v>7497.7894974071087</v>
      </c>
      <c r="N12" s="12">
        <f t="shared" si="0"/>
        <v>7877.8088968580059</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12860.619088564059</v>
      </c>
      <c r="D15" s="12">
        <v>12981.341358555461</v>
      </c>
      <c r="E15" s="12">
        <v>12839.724849527083</v>
      </c>
      <c r="F15" s="12">
        <v>12909.63026655202</v>
      </c>
      <c r="G15" s="12">
        <v>12719.948409286329</v>
      </c>
      <c r="H15" s="12">
        <v>12148.667239896819</v>
      </c>
      <c r="I15" s="12">
        <v>12943.938091143595</v>
      </c>
      <c r="J15" s="12">
        <v>12297.592433361995</v>
      </c>
      <c r="K15" s="12">
        <v>12627.944969905417</v>
      </c>
      <c r="L15" s="12">
        <v>12298.280309544281</v>
      </c>
      <c r="M15" s="12">
        <v>11859.931212381771</v>
      </c>
      <c r="N15" s="12">
        <v>11980.309544282029</v>
      </c>
      <c r="O15" s="12">
        <v>0</v>
      </c>
      <c r="P15" s="12">
        <v>0</v>
      </c>
      <c r="Q15" s="12">
        <v>0</v>
      </c>
      <c r="R15" s="12">
        <v>0</v>
      </c>
      <c r="S15" s="12">
        <v>0</v>
      </c>
    </row>
    <row r="16" spans="1:27" s="7" customFormat="1" ht="27" customHeight="1" thickBot="1" x14ac:dyDescent="0.4">
      <c r="A16" s="13" t="s">
        <v>11</v>
      </c>
      <c r="B16" s="14"/>
      <c r="C16" s="15">
        <f t="shared" ref="C16:S16" si="1">IF(C15&gt;0,C12/C15,"")</f>
        <v>0.51181405383307821</v>
      </c>
      <c r="D16" s="15">
        <f t="shared" si="1"/>
        <v>0.50882520703753864</v>
      </c>
      <c r="E16" s="15">
        <f t="shared" si="1"/>
        <v>0.51750925118537816</v>
      </c>
      <c r="F16" s="15">
        <f t="shared" si="1"/>
        <v>0.53157258762564397</v>
      </c>
      <c r="G16" s="15">
        <f t="shared" si="1"/>
        <v>0.53567543631417924</v>
      </c>
      <c r="H16" s="15">
        <f t="shared" si="1"/>
        <v>0.58275573818580262</v>
      </c>
      <c r="I16" s="15">
        <f t="shared" si="1"/>
        <v>0.55987867163923444</v>
      </c>
      <c r="J16" s="15">
        <f t="shared" si="1"/>
        <v>0.59882799726386304</v>
      </c>
      <c r="K16" s="15">
        <f t="shared" si="1"/>
        <v>0.59962198506073783</v>
      </c>
      <c r="L16" s="15">
        <f t="shared" si="1"/>
        <v>0.6181446743256328</v>
      </c>
      <c r="M16" s="15">
        <f t="shared" si="1"/>
        <v>0.63219502399637995</v>
      </c>
      <c r="N16" s="15">
        <f t="shared" si="1"/>
        <v>0.65756305108309432</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v>
      </c>
      <c r="I19" s="9">
        <v>0</v>
      </c>
      <c r="J19" s="9">
        <v>0</v>
      </c>
      <c r="K19" s="9">
        <v>0</v>
      </c>
      <c r="L19" s="9">
        <v>0</v>
      </c>
      <c r="M19" s="9">
        <v>0</v>
      </c>
      <c r="N19" s="9">
        <v>0</v>
      </c>
      <c r="O19" s="9">
        <v>0</v>
      </c>
      <c r="P19" s="9">
        <v>0</v>
      </c>
      <c r="Q19" s="9">
        <v>0</v>
      </c>
      <c r="R19" s="9">
        <v>0</v>
      </c>
      <c r="S19" s="9">
        <v>0</v>
      </c>
    </row>
    <row r="20" spans="1:19" s="4" customFormat="1" ht="15" customHeight="1" x14ac:dyDescent="0.35">
      <c r="A20" s="4" t="s">
        <v>14</v>
      </c>
      <c r="C20" s="9">
        <v>0</v>
      </c>
      <c r="D20" s="9">
        <v>0</v>
      </c>
      <c r="E20" s="9">
        <v>0</v>
      </c>
      <c r="F20" s="9">
        <v>0</v>
      </c>
      <c r="G20" s="9">
        <v>0</v>
      </c>
      <c r="H20" s="9">
        <v>0</v>
      </c>
      <c r="I20" s="9">
        <v>0</v>
      </c>
      <c r="J20" s="9">
        <v>0</v>
      </c>
      <c r="K20" s="9">
        <v>0</v>
      </c>
      <c r="L20" s="9">
        <v>0</v>
      </c>
      <c r="M20" s="9">
        <v>0</v>
      </c>
      <c r="N20" s="9">
        <v>0</v>
      </c>
      <c r="O20" s="9">
        <v>0</v>
      </c>
      <c r="P20" s="9">
        <v>0</v>
      </c>
      <c r="Q20" s="9">
        <v>0</v>
      </c>
      <c r="R20" s="9">
        <v>0</v>
      </c>
      <c r="S20" s="9">
        <v>0</v>
      </c>
    </row>
    <row r="21" spans="1:19" s="4" customFormat="1" ht="15" customHeight="1" x14ac:dyDescent="0.35">
      <c r="A21" s="4" t="s">
        <v>15</v>
      </c>
      <c r="C21" s="9">
        <v>131.54017256294679</v>
      </c>
      <c r="D21" s="9">
        <v>124.01478965620076</v>
      </c>
      <c r="E21" s="9">
        <v>126.96333149685562</v>
      </c>
      <c r="F21" s="9">
        <v>128.14695025046871</v>
      </c>
      <c r="G21" s="9">
        <v>105.54874839309689</v>
      </c>
      <c r="H21" s="9">
        <v>111.43370323571111</v>
      </c>
      <c r="I21" s="9">
        <v>110.72775141008488</v>
      </c>
      <c r="J21" s="9">
        <v>132.28505148843672</v>
      </c>
      <c r="K21" s="9">
        <v>129.25831757105283</v>
      </c>
      <c r="L21" s="9">
        <v>141.59733383281369</v>
      </c>
      <c r="M21" s="9">
        <v>134.82471977075059</v>
      </c>
      <c r="N21" s="9">
        <v>137.92652019561629</v>
      </c>
      <c r="O21" s="9">
        <v>0</v>
      </c>
      <c r="P21" s="9">
        <v>0</v>
      </c>
      <c r="Q21" s="9">
        <v>0</v>
      </c>
      <c r="R21" s="9">
        <v>0</v>
      </c>
      <c r="S21" s="9">
        <v>0</v>
      </c>
    </row>
    <row r="22" spans="1:19" s="4" customFormat="1" ht="15" customHeight="1" x14ac:dyDescent="0.35">
      <c r="A22" s="4" t="s">
        <v>16</v>
      </c>
      <c r="C22" s="9">
        <v>125.46756604410393</v>
      </c>
      <c r="D22" s="9">
        <v>118.28959555446134</v>
      </c>
      <c r="E22" s="9">
        <v>121.10201674046165</v>
      </c>
      <c r="F22" s="9">
        <v>123.70171698942809</v>
      </c>
      <c r="G22" s="9">
        <v>98.406539655054459</v>
      </c>
      <c r="H22" s="9">
        <v>98.19656331630955</v>
      </c>
      <c r="I22" s="9">
        <v>95.979041367215203</v>
      </c>
      <c r="J22" s="9">
        <v>94.714088666335414</v>
      </c>
      <c r="K22" s="9">
        <v>101.61012610908475</v>
      </c>
      <c r="L22" s="9">
        <v>94.86010382840729</v>
      </c>
      <c r="M22" s="9">
        <v>90.024807314374073</v>
      </c>
      <c r="N22" s="9">
        <v>85.203316433790405</v>
      </c>
      <c r="O22" s="9">
        <v>0</v>
      </c>
      <c r="P22" s="9">
        <v>0</v>
      </c>
      <c r="Q22" s="9">
        <v>0</v>
      </c>
      <c r="R22" s="9">
        <v>0</v>
      </c>
      <c r="S22" s="9">
        <v>0</v>
      </c>
    </row>
    <row r="23" spans="1:19" s="4" customFormat="1" ht="15" customHeight="1" x14ac:dyDescent="0.35">
      <c r="A23" s="16" t="s">
        <v>17</v>
      </c>
      <c r="C23" s="9">
        <v>0</v>
      </c>
      <c r="D23" s="9">
        <v>0</v>
      </c>
      <c r="E23" s="9">
        <v>0</v>
      </c>
      <c r="F23" s="9">
        <v>0</v>
      </c>
      <c r="G23" s="9">
        <v>0</v>
      </c>
      <c r="H23" s="9">
        <v>0</v>
      </c>
      <c r="I23" s="9">
        <v>0</v>
      </c>
      <c r="J23" s="9">
        <v>0</v>
      </c>
      <c r="K23" s="9">
        <v>0</v>
      </c>
      <c r="L23" s="9">
        <v>0</v>
      </c>
      <c r="M23" s="9">
        <v>0</v>
      </c>
      <c r="N23" s="9">
        <v>0</v>
      </c>
      <c r="O23" s="9">
        <v>0</v>
      </c>
      <c r="P23" s="9">
        <v>0</v>
      </c>
      <c r="Q23" s="9">
        <v>0</v>
      </c>
      <c r="R23" s="9">
        <v>0</v>
      </c>
      <c r="S23" s="9">
        <v>0</v>
      </c>
    </row>
    <row r="24" spans="1:19" s="4" customFormat="1" ht="15" customHeight="1" x14ac:dyDescent="0.35">
      <c r="A24" s="16" t="s">
        <v>18</v>
      </c>
      <c r="C24" s="9">
        <v>0</v>
      </c>
      <c r="D24" s="9">
        <v>0</v>
      </c>
      <c r="E24" s="9">
        <v>0</v>
      </c>
      <c r="F24" s="9">
        <v>0</v>
      </c>
      <c r="G24" s="9">
        <v>0</v>
      </c>
      <c r="H24" s="9">
        <v>0</v>
      </c>
      <c r="I24" s="9">
        <v>0</v>
      </c>
      <c r="J24" s="9">
        <v>0</v>
      </c>
      <c r="K24" s="9">
        <v>0</v>
      </c>
      <c r="L24" s="9">
        <v>0</v>
      </c>
      <c r="M24" s="9">
        <v>0</v>
      </c>
      <c r="N24" s="9">
        <v>0</v>
      </c>
      <c r="O24" s="9">
        <v>0</v>
      </c>
      <c r="P24" s="9">
        <v>0</v>
      </c>
      <c r="Q24" s="9">
        <v>0</v>
      </c>
      <c r="R24" s="9">
        <v>0</v>
      </c>
      <c r="S24" s="9">
        <v>0</v>
      </c>
    </row>
    <row r="25" spans="1:19" s="4" customFormat="1" ht="15" customHeight="1" x14ac:dyDescent="0.35">
      <c r="A25" s="4" t="s">
        <v>19</v>
      </c>
      <c r="C25" s="9">
        <v>150.24321605999808</v>
      </c>
      <c r="D25" s="9">
        <v>166.2573349574854</v>
      </c>
      <c r="E25" s="9">
        <v>233.845388124582</v>
      </c>
      <c r="F25" s="9">
        <v>308.77826788955764</v>
      </c>
      <c r="G25" s="9">
        <v>372.05712142925381</v>
      </c>
      <c r="H25" s="9">
        <v>395.30548653195751</v>
      </c>
      <c r="I25" s="10">
        <v>429.84284152001527</v>
      </c>
      <c r="J25" s="9">
        <v>467.87235496170075</v>
      </c>
      <c r="K25" s="9">
        <v>629.63282623206464</v>
      </c>
      <c r="L25" s="9">
        <v>830.91198222945536</v>
      </c>
      <c r="M25" s="9">
        <v>986.19050899742365</v>
      </c>
      <c r="N25" s="9">
        <v>1177.2628374453845</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93.455869474120846</v>
      </c>
      <c r="K26" s="21">
        <v>180.15049258712011</v>
      </c>
      <c r="L26" s="21">
        <v>333.49749597854742</v>
      </c>
      <c r="M26" s="21">
        <v>414.10643371986998</v>
      </c>
      <c r="N26" s="21">
        <v>544.34433380812391</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371.55129319586587</v>
      </c>
      <c r="K27" s="21">
        <v>444.9445490487476</v>
      </c>
      <c r="L27" s="21">
        <v>494.65977725656001</v>
      </c>
      <c r="M27" s="21">
        <v>570.79468446066403</v>
      </c>
      <c r="N27" s="21">
        <v>630.00955556157191</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2.8651922917140267</v>
      </c>
      <c r="K29" s="21">
        <v>4.5377845961970058</v>
      </c>
      <c r="L29" s="21">
        <v>2.7547089943480443</v>
      </c>
      <c r="M29" s="21">
        <v>1.2893908168896462</v>
      </c>
      <c r="N29" s="21">
        <v>2.9089480756886692</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56.746579858945609</v>
      </c>
      <c r="K30" s="9">
        <v>0</v>
      </c>
      <c r="L30" s="9">
        <v>5.7496333732508447</v>
      </c>
      <c r="M30" s="9">
        <v>7.1670046648247308</v>
      </c>
      <c r="N30" s="9">
        <v>0</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479.09364746736503</v>
      </c>
      <c r="D32" s="12">
        <v>476.29430909798731</v>
      </c>
      <c r="E32" s="12">
        <v>551.25371686672099</v>
      </c>
      <c r="F32" s="12">
        <v>629.14564351572949</v>
      </c>
      <c r="G32" s="12">
        <v>635.92899241199598</v>
      </c>
      <c r="H32" s="12">
        <v>673.88974462123531</v>
      </c>
      <c r="I32" s="24">
        <v>706.66222004522751</v>
      </c>
      <c r="J32" s="12">
        <v>892.04085315691327</v>
      </c>
      <c r="K32" s="12">
        <v>1132.9291127468168</v>
      </c>
      <c r="L32" s="12">
        <v>1518.4028127900369</v>
      </c>
      <c r="M32" s="12">
        <v>1737.35874214417</v>
      </c>
      <c r="N32" s="12">
        <v>2029.3145019676326</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7620.3489272785464</v>
      </c>
      <c r="D35" s="12">
        <v>7726.4268395908257</v>
      </c>
      <c r="E35" s="12">
        <v>7802.1445938345641</v>
      </c>
      <c r="F35" s="12">
        <v>7902.1260458973411</v>
      </c>
      <c r="G35" s="12">
        <v>7698.7474934695538</v>
      </c>
      <c r="H35" s="12">
        <v>7562.9289562608465</v>
      </c>
      <c r="I35" s="12">
        <v>7646.8898522216523</v>
      </c>
      <c r="J35" s="12">
        <v>7726.5052476781821</v>
      </c>
      <c r="K35" s="12">
        <v>7648.4352931216899</v>
      </c>
      <c r="L35" s="12">
        <v>7925.0696819301684</v>
      </c>
      <c r="M35" s="12">
        <v>8243.3114216116646</v>
      </c>
      <c r="N35" s="12">
        <v>8470.0083683807916</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6.2870303189445115E-2</v>
      </c>
      <c r="D37" s="15">
        <f t="shared" si="2"/>
        <v>6.1644835185317146E-2</v>
      </c>
      <c r="E37" s="15">
        <f t="shared" si="2"/>
        <v>7.065412723859725E-2</v>
      </c>
      <c r="F37" s="15">
        <f t="shared" si="2"/>
        <v>7.961726247613729E-2</v>
      </c>
      <c r="G37" s="15">
        <f t="shared" si="2"/>
        <v>8.2601617074910094E-2</v>
      </c>
      <c r="H37" s="15">
        <f t="shared" si="2"/>
        <v>8.9104333588029647E-2</v>
      </c>
      <c r="I37" s="27">
        <f t="shared" si="2"/>
        <v>9.2411716881199854E-2</v>
      </c>
      <c r="J37" s="15">
        <f t="shared" si="2"/>
        <v>0.1154520477967671</v>
      </c>
      <c r="K37" s="15">
        <f t="shared" si="2"/>
        <v>0.14812560600018029</v>
      </c>
      <c r="L37" s="15">
        <f t="shared" si="2"/>
        <v>0.1915948848061392</v>
      </c>
      <c r="M37" s="15">
        <f t="shared" si="2"/>
        <v>0.21075980916956499</v>
      </c>
      <c r="N37" s="15">
        <f t="shared" si="2"/>
        <v>0.23958825230246802</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4357.7194993790008</v>
      </c>
      <c r="D40" s="9">
        <v>4579.6312219356068</v>
      </c>
      <c r="E40" s="9">
        <v>4876.6599789815609</v>
      </c>
      <c r="F40" s="9">
        <v>5047.4825642495462</v>
      </c>
      <c r="G40" s="9">
        <v>4911.1970956338973</v>
      </c>
      <c r="H40" s="9">
        <v>5081.7569504155917</v>
      </c>
      <c r="I40" s="10">
        <v>5287.3316136428775</v>
      </c>
      <c r="J40" s="9">
        <v>5474.0374510365909</v>
      </c>
      <c r="K40" s="9">
        <v>5533.8922327314413</v>
      </c>
      <c r="L40" s="9">
        <v>5319.3608483806247</v>
      </c>
      <c r="M40" s="9">
        <v>5238.3443202445778</v>
      </c>
      <c r="N40" s="9">
        <v>5426.7220789146841</v>
      </c>
      <c r="O40" s="9">
        <v>0</v>
      </c>
      <c r="P40" s="9">
        <v>0</v>
      </c>
      <c r="Q40" s="9">
        <v>0</v>
      </c>
      <c r="R40" s="9">
        <v>0</v>
      </c>
      <c r="S40" s="9">
        <v>0</v>
      </c>
    </row>
    <row r="41" spans="1:19" s="4" customFormat="1" ht="15" customHeight="1" x14ac:dyDescent="0.35">
      <c r="A41" s="4" t="s">
        <v>33</v>
      </c>
      <c r="C41" s="9">
        <v>2218.1618419795545</v>
      </c>
      <c r="D41" s="9">
        <v>2504.7530333428872</v>
      </c>
      <c r="E41" s="9">
        <v>2542.1563007547534</v>
      </c>
      <c r="F41" s="9">
        <v>2618.6825260342025</v>
      </c>
      <c r="G41" s="9">
        <v>2707.8436992452471</v>
      </c>
      <c r="H41" s="9">
        <v>2708.6318907041177</v>
      </c>
      <c r="I41" s="10">
        <v>3261.1063341931786</v>
      </c>
      <c r="J41" s="9">
        <v>2476.712525078819</v>
      </c>
      <c r="K41" s="9">
        <v>2950.1767459635043</v>
      </c>
      <c r="L41" s="9">
        <v>2905.4170249355116</v>
      </c>
      <c r="M41" s="9">
        <v>2862.950224515143</v>
      </c>
      <c r="N41" s="9">
        <v>2957.7720454762589</v>
      </c>
      <c r="O41" s="9">
        <v>0</v>
      </c>
      <c r="P41" s="9">
        <v>0</v>
      </c>
      <c r="Q41" s="9">
        <v>0</v>
      </c>
      <c r="R41" s="9">
        <v>0</v>
      </c>
      <c r="S41" s="9">
        <v>0</v>
      </c>
    </row>
    <row r="42" spans="1:19" s="4" customFormat="1" ht="15" customHeight="1" x14ac:dyDescent="0.35">
      <c r="A42" s="4" t="s">
        <v>34</v>
      </c>
      <c r="C42" s="9">
        <v>510.06000000000006</v>
      </c>
      <c r="D42" s="9">
        <v>585.92000000000007</v>
      </c>
      <c r="E42" s="9">
        <v>692.39333333333332</v>
      </c>
      <c r="F42" s="9">
        <v>786.15333333333342</v>
      </c>
      <c r="G42" s="9">
        <v>842.50666666666677</v>
      </c>
      <c r="H42" s="9">
        <v>917.3333333333336</v>
      </c>
      <c r="I42" s="9">
        <v>918.06666666666683</v>
      </c>
      <c r="J42" s="9">
        <v>1163.2870393208586</v>
      </c>
      <c r="K42" s="9">
        <v>1217.6618424708952</v>
      </c>
      <c r="L42" s="9">
        <v>1225.0371084917224</v>
      </c>
      <c r="M42" s="9">
        <v>1212.5252188510833</v>
      </c>
      <c r="N42" s="9">
        <v>1196.1098180676686</v>
      </c>
      <c r="O42" s="9">
        <v>0</v>
      </c>
      <c r="P42" s="9">
        <v>0</v>
      </c>
      <c r="Q42" s="9">
        <v>0</v>
      </c>
      <c r="R42" s="9">
        <v>0</v>
      </c>
      <c r="S42" s="9">
        <v>0</v>
      </c>
    </row>
    <row r="43" spans="1:19" s="4" customFormat="1" ht="15" customHeight="1" x14ac:dyDescent="0.35">
      <c r="A43" s="11" t="s">
        <v>35</v>
      </c>
      <c r="C43" s="12">
        <v>7085.9413413585562</v>
      </c>
      <c r="D43" s="12">
        <v>7670.3042552784937</v>
      </c>
      <c r="E43" s="12">
        <v>8111.2096130696482</v>
      </c>
      <c r="F43" s="12">
        <v>8452.3184236170819</v>
      </c>
      <c r="G43" s="12">
        <v>8461.5474615458115</v>
      </c>
      <c r="H43" s="12">
        <v>8707.7221744530434</v>
      </c>
      <c r="I43" s="12">
        <v>9466.5046145027227</v>
      </c>
      <c r="J43" s="12">
        <v>9114.0370154362681</v>
      </c>
      <c r="K43" s="12">
        <v>9701.7308211658419</v>
      </c>
      <c r="L43" s="12">
        <v>9449.8149818078582</v>
      </c>
      <c r="M43" s="12">
        <v>9313.8197636108052</v>
      </c>
      <c r="N43" s="12">
        <v>9580.6039424586124</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15168.522644501767</v>
      </c>
      <c r="D45" s="12">
        <v>14784.734966083883</v>
      </c>
      <c r="E45" s="12">
        <v>14393.423977261869</v>
      </c>
      <c r="F45" s="12">
        <v>14387.962829846181</v>
      </c>
      <c r="G45" s="12">
        <v>13858.184511321295</v>
      </c>
      <c r="H45" s="12">
        <v>13683.988057705168</v>
      </c>
      <c r="I45" s="12">
        <v>15531.650310499665</v>
      </c>
      <c r="J45" s="12">
        <v>14642.985615799313</v>
      </c>
      <c r="K45" s="12">
        <v>14733.793494329117</v>
      </c>
      <c r="L45" s="12">
        <v>14076.827019641049</v>
      </c>
      <c r="M45" s="12">
        <v>13703.578051563416</v>
      </c>
      <c r="N45" s="12">
        <v>13956.362994718094</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0.46714775772359368</v>
      </c>
      <c r="D47" s="15">
        <f t="shared" si="3"/>
        <v>0.51879890122306138</v>
      </c>
      <c r="E47" s="15">
        <f t="shared" si="3"/>
        <v>0.56353579425461231</v>
      </c>
      <c r="F47" s="15">
        <f t="shared" si="3"/>
        <v>0.58745762159488735</v>
      </c>
      <c r="G47" s="15">
        <f t="shared" si="3"/>
        <v>0.6105812384467274</v>
      </c>
      <c r="H47" s="15">
        <f t="shared" si="3"/>
        <v>0.63634388876493553</v>
      </c>
      <c r="I47" s="15">
        <f t="shared" si="3"/>
        <v>0.60949766607243283</v>
      </c>
      <c r="J47" s="15">
        <f t="shared" si="3"/>
        <v>0.62241657914370374</v>
      </c>
      <c r="K47" s="15">
        <f t="shared" si="3"/>
        <v>0.65846795157675697</v>
      </c>
      <c r="L47" s="15">
        <f t="shared" si="3"/>
        <v>0.67130291283843757</v>
      </c>
      <c r="M47" s="15">
        <f t="shared" si="3"/>
        <v>0.6796633498612582</v>
      </c>
      <c r="N47" s="15">
        <f t="shared" si="3"/>
        <v>0.68646852665586833</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6450.7054179580928</v>
      </c>
      <c r="D50" s="9">
        <v>6481.2189147357449</v>
      </c>
      <c r="E50" s="9">
        <v>6517.7130608081961</v>
      </c>
      <c r="F50" s="9">
        <v>6734.2586158309205</v>
      </c>
      <c r="G50" s="9">
        <v>6708.2151656452088</v>
      </c>
      <c r="H50" s="9">
        <v>6968.2718421240379</v>
      </c>
      <c r="I50" s="9">
        <v>7136.3071128398778</v>
      </c>
      <c r="J50" s="9">
        <v>7231.8575965489626</v>
      </c>
      <c r="K50" s="9">
        <v>7442.7351125213927</v>
      </c>
      <c r="L50" s="9">
        <v>7460.5191428757798</v>
      </c>
      <c r="M50" s="9">
        <v>7362.9647776363581</v>
      </c>
      <c r="N50" s="9">
        <v>7739.88237666239</v>
      </c>
      <c r="O50" s="9">
        <v>0</v>
      </c>
      <c r="P50" s="9">
        <v>0</v>
      </c>
      <c r="Q50" s="9">
        <v>0</v>
      </c>
      <c r="R50" s="9">
        <v>0</v>
      </c>
      <c r="S50" s="9">
        <v>0</v>
      </c>
    </row>
    <row r="51" spans="1:19" s="4" customFormat="1" ht="15" customHeight="1" x14ac:dyDescent="0.35">
      <c r="A51" s="29" t="s">
        <v>42</v>
      </c>
      <c r="B51" s="29"/>
      <c r="C51" s="9">
        <v>7085.9413413585562</v>
      </c>
      <c r="D51" s="9">
        <v>7670.3042552784937</v>
      </c>
      <c r="E51" s="9">
        <v>8111.2096130696482</v>
      </c>
      <c r="F51" s="9">
        <v>8452.3184236170819</v>
      </c>
      <c r="G51" s="9">
        <v>8461.5474615458115</v>
      </c>
      <c r="H51" s="9">
        <v>8707.7221744530434</v>
      </c>
      <c r="I51" s="9">
        <v>9466.5046145027227</v>
      </c>
      <c r="J51" s="9">
        <v>9114.0370154362681</v>
      </c>
      <c r="K51" s="9">
        <v>9701.7308211658419</v>
      </c>
      <c r="L51" s="9">
        <v>9449.8149818078582</v>
      </c>
      <c r="M51" s="9">
        <v>9313.8197636108052</v>
      </c>
      <c r="N51" s="9">
        <v>9580.6039424586124</v>
      </c>
      <c r="O51" s="9">
        <v>0</v>
      </c>
      <c r="P51" s="9">
        <v>0</v>
      </c>
      <c r="Q51" s="9">
        <v>0</v>
      </c>
      <c r="R51" s="9">
        <v>0</v>
      </c>
      <c r="S51" s="9">
        <v>0</v>
      </c>
    </row>
    <row r="52" spans="1:19" s="4" customFormat="1" ht="15" customHeight="1" x14ac:dyDescent="0.35">
      <c r="A52" s="29" t="s">
        <v>43</v>
      </c>
      <c r="B52" s="29"/>
      <c r="C52" s="9">
        <v>281.78338862294487</v>
      </c>
      <c r="D52" s="9">
        <v>290.27212461368617</v>
      </c>
      <c r="E52" s="9">
        <v>360.8087196214376</v>
      </c>
      <c r="F52" s="9">
        <v>436.92521814002635</v>
      </c>
      <c r="G52" s="9">
        <v>477.60586982235071</v>
      </c>
      <c r="H52" s="9">
        <v>506.73918976766862</v>
      </c>
      <c r="I52" s="9">
        <v>540.57059293010013</v>
      </c>
      <c r="J52" s="9">
        <v>600.1574064501375</v>
      </c>
      <c r="K52" s="9">
        <v>758.89114380311753</v>
      </c>
      <c r="L52" s="9">
        <v>972.50931606226902</v>
      </c>
      <c r="M52" s="9">
        <v>1121.0152287681742</v>
      </c>
      <c r="N52" s="9">
        <v>1315.1893576410009</v>
      </c>
      <c r="O52" s="9">
        <v>0</v>
      </c>
      <c r="P52" s="9">
        <v>0</v>
      </c>
      <c r="Q52" s="9">
        <v>0</v>
      </c>
      <c r="R52" s="9">
        <v>0</v>
      </c>
      <c r="S52" s="9">
        <v>0</v>
      </c>
    </row>
    <row r="53" spans="1:19" s="4" customFormat="1" ht="15" customHeight="1" x14ac:dyDescent="0.35">
      <c r="A53" s="4" t="s">
        <v>44</v>
      </c>
      <c r="B53" s="29"/>
      <c r="C53" s="9">
        <f>C50+C51+C52</f>
        <v>13818.430147939594</v>
      </c>
      <c r="D53" s="9">
        <f t="shared" ref="D53:S53" si="4">D50+D51+D52</f>
        <v>14441.795294627926</v>
      </c>
      <c r="E53" s="9">
        <f t="shared" si="4"/>
        <v>14989.731393499284</v>
      </c>
      <c r="F53" s="9">
        <f t="shared" si="4"/>
        <v>15623.502257588028</v>
      </c>
      <c r="G53" s="9">
        <f t="shared" si="4"/>
        <v>15647.368497013371</v>
      </c>
      <c r="H53" s="9">
        <f t="shared" si="4"/>
        <v>16182.73320634475</v>
      </c>
      <c r="I53" s="9">
        <f t="shared" si="4"/>
        <v>17143.3823202727</v>
      </c>
      <c r="J53" s="9">
        <f t="shared" si="4"/>
        <v>16946.052018435366</v>
      </c>
      <c r="K53" s="9">
        <f t="shared" si="4"/>
        <v>17903.357077490353</v>
      </c>
      <c r="L53" s="9">
        <f t="shared" si="4"/>
        <v>17882.843440745906</v>
      </c>
      <c r="M53" s="9">
        <f t="shared" si="4"/>
        <v>17797.799770015339</v>
      </c>
      <c r="N53" s="9">
        <f t="shared" si="4"/>
        <v>18635.675676762003</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30.22</v>
      </c>
      <c r="L58" s="9">
        <v>144.79793637145312</v>
      </c>
      <c r="M58" s="9">
        <v>221.66809974204642</v>
      </c>
      <c r="N58" s="9">
        <v>347.54944110060188</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13818.430147939594</v>
      </c>
      <c r="D60" s="12">
        <f t="shared" si="5"/>
        <v>14441.795294627926</v>
      </c>
      <c r="E60" s="12">
        <f t="shared" si="5"/>
        <v>14989.731393499284</v>
      </c>
      <c r="F60" s="12">
        <f t="shared" si="5"/>
        <v>15623.502257588028</v>
      </c>
      <c r="G60" s="12">
        <f t="shared" si="5"/>
        <v>15647.368497013371</v>
      </c>
      <c r="H60" s="12">
        <f t="shared" si="5"/>
        <v>16182.73320634475</v>
      </c>
      <c r="I60" s="12">
        <f t="shared" si="5"/>
        <v>17143.3823202727</v>
      </c>
      <c r="J60" s="12">
        <f t="shared" si="5"/>
        <v>16946.052018435366</v>
      </c>
      <c r="K60" s="12">
        <f t="shared" si="5"/>
        <v>17873.137077490352</v>
      </c>
      <c r="L60" s="12">
        <f t="shared" si="5"/>
        <v>17738.045504374451</v>
      </c>
      <c r="M60" s="12">
        <f t="shared" si="5"/>
        <v>17576.131670273291</v>
      </c>
      <c r="N60" s="12">
        <f t="shared" si="5"/>
        <v>18288.126235661402</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35173.187087274287</v>
      </c>
      <c r="D63" s="9">
        <v>35002.864887264732</v>
      </c>
      <c r="E63" s="9">
        <v>34449.10408211522</v>
      </c>
      <c r="F63" s="9">
        <v>34576.61193560715</v>
      </c>
      <c r="G63" s="9">
        <v>33719.685381675743</v>
      </c>
      <c r="H63" s="9">
        <v>32660.443539460204</v>
      </c>
      <c r="I63" s="9">
        <v>35377.022549172638</v>
      </c>
      <c r="J63" s="9">
        <v>33630.382763998059</v>
      </c>
      <c r="K63" s="9">
        <v>33734.471844097738</v>
      </c>
      <c r="L63" s="9">
        <v>32906.147619233161</v>
      </c>
      <c r="M63" s="9">
        <v>32255.861096350698</v>
      </c>
      <c r="N63" s="9">
        <v>32717.013482329305</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35683.247087274285</v>
      </c>
      <c r="D66" s="9">
        <v>35588.78488726473</v>
      </c>
      <c r="E66" s="9">
        <v>35141.497415448554</v>
      </c>
      <c r="F66" s="9">
        <v>35362.765268940486</v>
      </c>
      <c r="G66" s="9">
        <v>34562.192048342411</v>
      </c>
      <c r="H66" s="9">
        <v>33577.77687279354</v>
      </c>
      <c r="I66" s="9">
        <v>36295.089215839304</v>
      </c>
      <c r="J66" s="9">
        <v>34793.669803318917</v>
      </c>
      <c r="K66" s="9">
        <v>34952.133686568632</v>
      </c>
      <c r="L66" s="9">
        <v>34131.184727724882</v>
      </c>
      <c r="M66" s="9">
        <v>33468.38631520178</v>
      </c>
      <c r="N66" s="9">
        <v>33913.123300396976</v>
      </c>
      <c r="O66" s="9">
        <v>0</v>
      </c>
      <c r="P66" s="9">
        <v>0</v>
      </c>
      <c r="Q66" s="9">
        <v>0</v>
      </c>
      <c r="R66" s="9">
        <v>0</v>
      </c>
      <c r="S66" s="9">
        <v>0</v>
      </c>
    </row>
    <row r="67" spans="1:27" s="4" customFormat="1" ht="15" customHeight="1" x14ac:dyDescent="0.35">
      <c r="A67" s="11" t="s">
        <v>54</v>
      </c>
      <c r="C67" s="9">
        <v>35683.247087274285</v>
      </c>
      <c r="D67" s="9">
        <v>35588.78488726473</v>
      </c>
      <c r="E67" s="9">
        <v>35141.497415448554</v>
      </c>
      <c r="F67" s="9">
        <v>35362.765268940486</v>
      </c>
      <c r="G67" s="9">
        <v>34562.192048342411</v>
      </c>
      <c r="H67" s="9">
        <v>33577.77687279354</v>
      </c>
      <c r="I67" s="9">
        <v>36295.089215839304</v>
      </c>
      <c r="J67" s="9">
        <v>34793.669803318917</v>
      </c>
      <c r="K67" s="9">
        <v>34952.133686568632</v>
      </c>
      <c r="L67" s="9">
        <v>34131.184727724882</v>
      </c>
      <c r="M67" s="9">
        <v>33468.38631520178</v>
      </c>
      <c r="N67" s="9">
        <v>33913.123300396976</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0.38725259823307001</v>
      </c>
      <c r="D69" s="15">
        <f t="shared" si="6"/>
        <v>0.40579624565366518</v>
      </c>
      <c r="E69" s="15">
        <f t="shared" si="6"/>
        <v>0.42655357614071526</v>
      </c>
      <c r="F69" s="15">
        <f t="shared" si="6"/>
        <v>0.44180657645883609</v>
      </c>
      <c r="G69" s="15">
        <f t="shared" si="6"/>
        <v>0.45273078961910962</v>
      </c>
      <c r="H69" s="15">
        <f t="shared" si="6"/>
        <v>0.4819477259513521</v>
      </c>
      <c r="I69" s="15">
        <f t="shared" si="6"/>
        <v>0.47233338423070381</v>
      </c>
      <c r="J69" s="15">
        <f t="shared" si="6"/>
        <v>0.48704411216832633</v>
      </c>
      <c r="K69" s="15">
        <f t="shared" si="6"/>
        <v>0.51136040041980679</v>
      </c>
      <c r="L69" s="15">
        <f t="shared" si="6"/>
        <v>0.51970201579219644</v>
      </c>
      <c r="M69" s="15">
        <f t="shared" si="6"/>
        <v>0.52515623265320033</v>
      </c>
      <c r="N69" s="15">
        <f t="shared" si="6"/>
        <v>0.53926399151349558</v>
      </c>
      <c r="O69" s="15" t="str">
        <f t="shared" si="6"/>
        <v/>
      </c>
      <c r="P69" s="15" t="str">
        <f t="shared" si="6"/>
        <v/>
      </c>
      <c r="Q69" s="15" t="str">
        <f t="shared" si="6"/>
        <v/>
      </c>
      <c r="R69" s="15" t="str">
        <f t="shared" si="6"/>
        <v/>
      </c>
      <c r="S69" s="15"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100" t="s">
        <v>106</v>
      </c>
      <c r="E72" s="33"/>
      <c r="F72" s="3"/>
      <c r="G72" s="3"/>
      <c r="H72" s="3"/>
      <c r="I72" s="34"/>
      <c r="J72" s="192" t="s">
        <v>59</v>
      </c>
      <c r="K72" s="192"/>
      <c r="L72" s="192" t="s">
        <v>60</v>
      </c>
      <c r="M72" s="192"/>
      <c r="N72" s="192" t="s">
        <v>61</v>
      </c>
      <c r="O72" s="192"/>
      <c r="P72" s="192" t="s">
        <v>62</v>
      </c>
      <c r="Q72" s="192"/>
      <c r="R72" s="35"/>
      <c r="S72" s="100" t="s">
        <v>63</v>
      </c>
    </row>
    <row r="73" spans="1:27" s="4" customFormat="1" ht="22.5" customHeight="1" x14ac:dyDescent="0.35">
      <c r="D73" s="99">
        <v>0.39800000000000002</v>
      </c>
      <c r="J73" s="191">
        <v>0.41639999999999999</v>
      </c>
      <c r="K73" s="191"/>
      <c r="L73" s="191">
        <v>0.42560000000000003</v>
      </c>
      <c r="M73" s="191"/>
      <c r="N73" s="191">
        <v>0.43940000000000001</v>
      </c>
      <c r="O73" s="191"/>
      <c r="P73" s="191">
        <v>0.45779999999999998</v>
      </c>
      <c r="Q73" s="191"/>
      <c r="R73" s="37"/>
      <c r="S73" s="99">
        <v>0.49</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112</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415.09762446549291</v>
      </c>
      <c r="D7" s="9">
        <v>403.50101592848341</v>
      </c>
      <c r="E7" s="9">
        <v>405.21445936059524</v>
      </c>
      <c r="F7" s="9">
        <v>402.89334167069552</v>
      </c>
      <c r="G7" s="9">
        <v>432.25037782803633</v>
      </c>
      <c r="H7" s="9">
        <v>431.79847951185246</v>
      </c>
      <c r="I7" s="9">
        <v>420.95999429187606</v>
      </c>
      <c r="J7" s="9">
        <v>440.31715569868715</v>
      </c>
      <c r="K7" s="9">
        <v>447.60374494580935</v>
      </c>
      <c r="L7" s="9">
        <v>444.53980465970744</v>
      </c>
      <c r="M7" s="9">
        <v>447.47378379535763</v>
      </c>
      <c r="N7" s="9">
        <v>457.01596968520971</v>
      </c>
      <c r="O7" s="9">
        <v>0</v>
      </c>
      <c r="P7" s="9">
        <v>0</v>
      </c>
      <c r="Q7" s="9">
        <v>0</v>
      </c>
      <c r="R7" s="9">
        <v>0</v>
      </c>
      <c r="S7" s="9">
        <v>0</v>
      </c>
    </row>
    <row r="8" spans="1:27" s="4" customFormat="1" ht="15" customHeight="1" x14ac:dyDescent="0.35">
      <c r="A8" s="4" t="s">
        <v>3</v>
      </c>
      <c r="C8" s="9">
        <v>162.7788031416907</v>
      </c>
      <c r="D8" s="9">
        <v>242.84203020397121</v>
      </c>
      <c r="E8" s="9">
        <v>351.38388975538624</v>
      </c>
      <c r="F8" s="9">
        <v>444.27028103227372</v>
      </c>
      <c r="G8" s="9">
        <v>605.56763124836107</v>
      </c>
      <c r="H8" s="9">
        <v>803.92782663255764</v>
      </c>
      <c r="I8" s="9">
        <v>967.46946399929936</v>
      </c>
      <c r="J8" s="9">
        <v>1216.6319809647089</v>
      </c>
      <c r="K8" s="9">
        <v>1614.821829415838</v>
      </c>
      <c r="L8" s="9">
        <v>2217.9500075053679</v>
      </c>
      <c r="M8" s="9">
        <v>2717.1906494284203</v>
      </c>
      <c r="N8" s="9">
        <v>3234.244279279093</v>
      </c>
      <c r="O8" s="9">
        <v>0</v>
      </c>
      <c r="P8" s="9">
        <v>0</v>
      </c>
      <c r="Q8" s="9">
        <v>0</v>
      </c>
      <c r="R8" s="9">
        <v>0</v>
      </c>
      <c r="S8" s="9">
        <v>0</v>
      </c>
    </row>
    <row r="9" spans="1:27" s="4" customFormat="1" ht="15" customHeight="1" x14ac:dyDescent="0.35">
      <c r="A9" s="4" t="s">
        <v>4</v>
      </c>
      <c r="C9" s="9">
        <v>0.34436801375752363</v>
      </c>
      <c r="D9" s="9">
        <v>0.70292347377472064</v>
      </c>
      <c r="E9" s="9">
        <v>0.91960447119518485</v>
      </c>
      <c r="F9" s="9">
        <v>1.2037833190025795</v>
      </c>
      <c r="G9" s="9">
        <v>1.4617368873602752</v>
      </c>
      <c r="H9" s="9">
        <v>1.7196904557179706</v>
      </c>
      <c r="I9" s="9">
        <v>3.5319002579535685</v>
      </c>
      <c r="J9" s="9">
        <v>20.947635425623389</v>
      </c>
      <c r="K9" s="9">
        <v>116.25451418744626</v>
      </c>
      <c r="L9" s="9">
        <v>172.69114359415303</v>
      </c>
      <c r="M9" s="9">
        <v>347.35975924333621</v>
      </c>
      <c r="N9" s="9">
        <v>650.10894239036975</v>
      </c>
      <c r="O9" s="9">
        <v>0</v>
      </c>
      <c r="P9" s="9">
        <v>0</v>
      </c>
      <c r="Q9" s="9">
        <v>0</v>
      </c>
      <c r="R9" s="9">
        <v>0</v>
      </c>
      <c r="S9" s="9">
        <v>0</v>
      </c>
    </row>
    <row r="10" spans="1:27" s="4" customFormat="1" ht="15" customHeight="1" x14ac:dyDescent="0.35">
      <c r="A10" s="4" t="s">
        <v>5</v>
      </c>
      <c r="C10" s="9">
        <v>166.82889079965605</v>
      </c>
      <c r="D10" s="9">
        <v>290.11874462596734</v>
      </c>
      <c r="E10" s="9">
        <v>284.86001719690455</v>
      </c>
      <c r="F10" s="9">
        <v>253.62416165090281</v>
      </c>
      <c r="G10" s="9">
        <v>263.32975064488392</v>
      </c>
      <c r="H10" s="9">
        <v>313.06792777300086</v>
      </c>
      <c r="I10" s="9">
        <v>391.45141874462598</v>
      </c>
      <c r="J10" s="9">
        <v>458.09423903697336</v>
      </c>
      <c r="K10" s="9">
        <v>559.62605331040413</v>
      </c>
      <c r="L10" s="9">
        <v>848.3538263112639</v>
      </c>
      <c r="M10" s="9">
        <v>1191.0349097162511</v>
      </c>
      <c r="N10" s="9">
        <v>1669.6318142734306</v>
      </c>
      <c r="O10" s="9">
        <v>0</v>
      </c>
      <c r="P10" s="9">
        <v>0</v>
      </c>
      <c r="Q10" s="9">
        <v>0</v>
      </c>
      <c r="R10" s="9">
        <v>0</v>
      </c>
      <c r="S10" s="9">
        <v>0</v>
      </c>
    </row>
    <row r="11" spans="1:27" s="4" customFormat="1" ht="15" customHeight="1" x14ac:dyDescent="0.35">
      <c r="A11" s="4" t="s">
        <v>6</v>
      </c>
      <c r="C11" s="9">
        <v>465.60309544282029</v>
      </c>
      <c r="D11" s="9">
        <v>492.62665520206377</v>
      </c>
      <c r="E11" s="9">
        <v>512.89406706792784</v>
      </c>
      <c r="F11" s="9">
        <v>548.22605331040415</v>
      </c>
      <c r="G11" s="9">
        <v>559.30765262252783</v>
      </c>
      <c r="H11" s="9">
        <v>608.33774720550286</v>
      </c>
      <c r="I11" s="10">
        <v>633.77781599312164</v>
      </c>
      <c r="J11" s="9">
        <v>655.80171969045557</v>
      </c>
      <c r="K11" s="9">
        <v>700.29045571797019</v>
      </c>
      <c r="L11" s="9">
        <v>713.99604471195164</v>
      </c>
      <c r="M11" s="9">
        <v>759.71633705932936</v>
      </c>
      <c r="N11" s="9">
        <v>857.57300085984537</v>
      </c>
      <c r="O11" s="9">
        <v>0</v>
      </c>
      <c r="P11" s="9">
        <v>0</v>
      </c>
      <c r="Q11" s="9">
        <v>0</v>
      </c>
      <c r="R11" s="9">
        <v>0</v>
      </c>
      <c r="S11" s="9">
        <v>0</v>
      </c>
    </row>
    <row r="12" spans="1:27" s="4" customFormat="1" ht="15" customHeight="1" x14ac:dyDescent="0.35">
      <c r="A12" s="11" t="s">
        <v>7</v>
      </c>
      <c r="B12" s="11"/>
      <c r="C12" s="12">
        <f>SUM(C7:C11)</f>
        <v>1210.6527818634174</v>
      </c>
      <c r="D12" s="12">
        <f t="shared" ref="D12:S12" si="0">SUM(D7:D11)</f>
        <v>1429.7913694342606</v>
      </c>
      <c r="E12" s="12">
        <f t="shared" si="0"/>
        <v>1555.2720378520091</v>
      </c>
      <c r="F12" s="12">
        <f t="shared" si="0"/>
        <v>1650.2176209832787</v>
      </c>
      <c r="G12" s="12">
        <f t="shared" si="0"/>
        <v>1861.9171492311693</v>
      </c>
      <c r="H12" s="12">
        <f t="shared" si="0"/>
        <v>2158.8516715786318</v>
      </c>
      <c r="I12" s="12">
        <f t="shared" si="0"/>
        <v>2417.1905932868767</v>
      </c>
      <c r="J12" s="12">
        <f t="shared" si="0"/>
        <v>2791.7927308164485</v>
      </c>
      <c r="K12" s="12">
        <f t="shared" si="0"/>
        <v>3438.5965975774679</v>
      </c>
      <c r="L12" s="12">
        <f t="shared" si="0"/>
        <v>4397.5308267824439</v>
      </c>
      <c r="M12" s="12">
        <f t="shared" si="0"/>
        <v>5462.7754392426941</v>
      </c>
      <c r="N12" s="12">
        <f t="shared" si="0"/>
        <v>6868.5740064879492</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34288.65004299226</v>
      </c>
      <c r="D15" s="12">
        <v>34715.907136715388</v>
      </c>
      <c r="E15" s="12">
        <v>34475.150472914873</v>
      </c>
      <c r="F15" s="12">
        <v>34237.747205503008</v>
      </c>
      <c r="G15" s="12">
        <v>34034.565778159929</v>
      </c>
      <c r="H15" s="12">
        <v>32320.89423903697</v>
      </c>
      <c r="I15" s="12">
        <v>32784.522785898538</v>
      </c>
      <c r="J15" s="12">
        <v>31877.815993121239</v>
      </c>
      <c r="K15" s="12">
        <v>32028.030954428203</v>
      </c>
      <c r="L15" s="12">
        <v>31806.018916595014</v>
      </c>
      <c r="M15" s="12">
        <v>30594.496990541706</v>
      </c>
      <c r="N15" s="12">
        <v>30721.754084264834</v>
      </c>
      <c r="O15" s="12">
        <v>0</v>
      </c>
      <c r="P15" s="12">
        <v>0</v>
      </c>
      <c r="Q15" s="12">
        <v>0</v>
      </c>
      <c r="R15" s="12">
        <v>0</v>
      </c>
      <c r="S15" s="12">
        <v>0</v>
      </c>
    </row>
    <row r="16" spans="1:27" s="7" customFormat="1" ht="27" customHeight="1" thickBot="1" x14ac:dyDescent="0.4">
      <c r="A16" s="13" t="s">
        <v>11</v>
      </c>
      <c r="B16" s="14"/>
      <c r="C16" s="15">
        <f t="shared" ref="C16:S16" si="1">IF(C15&gt;0,C12/C15,"")</f>
        <v>3.5307682873063254E-2</v>
      </c>
      <c r="D16" s="15">
        <f t="shared" si="1"/>
        <v>4.1185482027117179E-2</v>
      </c>
      <c r="E16" s="15">
        <f t="shared" si="1"/>
        <v>4.5112842627732581E-2</v>
      </c>
      <c r="F16" s="15">
        <f t="shared" si="1"/>
        <v>4.8198779291122297E-2</v>
      </c>
      <c r="G16" s="15">
        <f t="shared" si="1"/>
        <v>5.4706652095028827E-2</v>
      </c>
      <c r="H16" s="15">
        <f t="shared" si="1"/>
        <v>6.6794305120778011E-2</v>
      </c>
      <c r="I16" s="15">
        <f t="shared" si="1"/>
        <v>7.3729625685647379E-2</v>
      </c>
      <c r="J16" s="15">
        <f t="shared" si="1"/>
        <v>8.7577917239338984E-2</v>
      </c>
      <c r="K16" s="15">
        <f t="shared" si="1"/>
        <v>0.10736209798442345</v>
      </c>
      <c r="L16" s="15">
        <f t="shared" si="1"/>
        <v>0.13826096369728313</v>
      </c>
      <c r="M16" s="15">
        <f t="shared" si="1"/>
        <v>0.17855418381062163</v>
      </c>
      <c r="N16" s="15">
        <f t="shared" si="1"/>
        <v>0.22357362758807828</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0.23460017196904559</v>
      </c>
      <c r="D19" s="9">
        <v>0.23460017196904559</v>
      </c>
      <c r="E19" s="9">
        <v>0.23460017196904559</v>
      </c>
      <c r="F19" s="9">
        <v>0.23014617368873602</v>
      </c>
      <c r="G19" s="9">
        <v>0.23773000859845225</v>
      </c>
      <c r="H19" s="9">
        <v>0.24902837489251931</v>
      </c>
      <c r="I19" s="9">
        <v>0.26295786758383488</v>
      </c>
      <c r="J19" s="9">
        <v>0.34307824591573521</v>
      </c>
      <c r="K19" s="9">
        <v>0.43974204643164239</v>
      </c>
      <c r="L19" s="9">
        <v>0.61545141874462594</v>
      </c>
      <c r="M19" s="9">
        <v>1.3734479793637147</v>
      </c>
      <c r="N19" s="9">
        <v>2.1151504729148751</v>
      </c>
      <c r="O19" s="9">
        <v>0</v>
      </c>
      <c r="P19" s="9">
        <v>0</v>
      </c>
      <c r="Q19" s="9">
        <v>0</v>
      </c>
      <c r="R19" s="9">
        <v>0</v>
      </c>
      <c r="S19" s="9">
        <v>0</v>
      </c>
    </row>
    <row r="20" spans="1:19" s="4" customFormat="1" ht="15" customHeight="1" x14ac:dyDescent="0.35">
      <c r="A20" s="4" t="s">
        <v>14</v>
      </c>
      <c r="C20" s="9">
        <v>1.3991057609630266</v>
      </c>
      <c r="D20" s="9">
        <v>1.3991057609630266</v>
      </c>
      <c r="E20" s="9">
        <v>1.3991057609630266</v>
      </c>
      <c r="F20" s="9">
        <v>1.3175752364574376</v>
      </c>
      <c r="G20" s="9">
        <v>1.3099914015477214</v>
      </c>
      <c r="H20" s="9">
        <v>1.2986930352536543</v>
      </c>
      <c r="I20" s="9">
        <v>1.2847635425623387</v>
      </c>
      <c r="J20" s="9">
        <v>1.4625967325881342</v>
      </c>
      <c r="K20" s="9">
        <v>1.7958555460017198</v>
      </c>
      <c r="L20" s="9">
        <v>2.2220378331900257</v>
      </c>
      <c r="M20" s="9">
        <v>4.4734995700773865</v>
      </c>
      <c r="N20" s="9">
        <v>6.2253482373172826</v>
      </c>
      <c r="O20" s="9">
        <v>0</v>
      </c>
      <c r="P20" s="9">
        <v>0</v>
      </c>
      <c r="Q20" s="9">
        <v>0</v>
      </c>
      <c r="R20" s="9">
        <v>0</v>
      </c>
      <c r="S20" s="9">
        <v>0</v>
      </c>
    </row>
    <row r="21" spans="1:19" s="4" customFormat="1" ht="15" customHeight="1" x14ac:dyDescent="0.35">
      <c r="A21" s="4" t="s">
        <v>15</v>
      </c>
      <c r="C21" s="9">
        <v>49.871057609630263</v>
      </c>
      <c r="D21" s="9">
        <v>49.883404987102317</v>
      </c>
      <c r="E21" s="9">
        <v>49.179604471195191</v>
      </c>
      <c r="F21" s="9">
        <v>50.414797936371457</v>
      </c>
      <c r="G21" s="9">
        <v>51.838349097162506</v>
      </c>
      <c r="H21" s="9">
        <v>55.644006878761815</v>
      </c>
      <c r="I21" s="9">
        <v>61.838925193465172</v>
      </c>
      <c r="J21" s="9">
        <v>69.138435081685287</v>
      </c>
      <c r="K21" s="9">
        <v>71.644127257093729</v>
      </c>
      <c r="L21" s="9">
        <v>80.549535683576948</v>
      </c>
      <c r="M21" s="9">
        <v>89.61748065348236</v>
      </c>
      <c r="N21" s="9">
        <v>95.487050730868432</v>
      </c>
      <c r="O21" s="9">
        <v>0</v>
      </c>
      <c r="P21" s="9">
        <v>0</v>
      </c>
      <c r="Q21" s="9">
        <v>0</v>
      </c>
      <c r="R21" s="9">
        <v>0</v>
      </c>
      <c r="S21" s="9">
        <v>0</v>
      </c>
    </row>
    <row r="22" spans="1:19" s="4" customFormat="1" ht="15" customHeight="1" x14ac:dyDescent="0.35">
      <c r="A22" s="4" t="s">
        <v>16</v>
      </c>
      <c r="C22" s="9">
        <v>297.42042992261389</v>
      </c>
      <c r="D22" s="9">
        <v>297.49406706792774</v>
      </c>
      <c r="E22" s="9">
        <v>293.29674978503868</v>
      </c>
      <c r="F22" s="9">
        <v>288.62217540842653</v>
      </c>
      <c r="G22" s="9">
        <v>285.65090283748924</v>
      </c>
      <c r="H22" s="9">
        <v>290.18574376612207</v>
      </c>
      <c r="I22" s="9">
        <v>302.13355975924333</v>
      </c>
      <c r="J22" s="9">
        <v>294.74806534823733</v>
      </c>
      <c r="K22" s="9">
        <v>292.5863112639725</v>
      </c>
      <c r="L22" s="9">
        <v>290.8176182287188</v>
      </c>
      <c r="M22" s="9">
        <v>291.89584694754944</v>
      </c>
      <c r="N22" s="9">
        <v>281.03917454858123</v>
      </c>
      <c r="O22" s="9">
        <v>0</v>
      </c>
      <c r="P22" s="9">
        <v>0</v>
      </c>
      <c r="Q22" s="9">
        <v>0</v>
      </c>
      <c r="R22" s="9">
        <v>0</v>
      </c>
      <c r="S22" s="9">
        <v>0</v>
      </c>
    </row>
    <row r="23" spans="1:19" s="4" customFormat="1" ht="15" customHeight="1" x14ac:dyDescent="0.35">
      <c r="A23" s="16" t="s">
        <v>17</v>
      </c>
      <c r="C23" s="9">
        <v>0</v>
      </c>
      <c r="D23" s="9">
        <v>0</v>
      </c>
      <c r="E23" s="9">
        <v>0</v>
      </c>
      <c r="F23" s="9">
        <v>0</v>
      </c>
      <c r="G23" s="9">
        <v>0</v>
      </c>
      <c r="H23" s="9">
        <v>0</v>
      </c>
      <c r="I23" s="9">
        <v>0</v>
      </c>
      <c r="J23" s="9">
        <v>0</v>
      </c>
      <c r="K23" s="9">
        <v>0</v>
      </c>
      <c r="L23" s="9">
        <v>0</v>
      </c>
      <c r="M23" s="9">
        <v>0</v>
      </c>
      <c r="N23" s="9">
        <v>0</v>
      </c>
      <c r="O23" s="9">
        <v>0</v>
      </c>
      <c r="P23" s="9">
        <v>0</v>
      </c>
      <c r="Q23" s="9">
        <v>0</v>
      </c>
      <c r="R23" s="9">
        <v>0</v>
      </c>
      <c r="S23" s="9">
        <v>0</v>
      </c>
    </row>
    <row r="24" spans="1:19" s="4" customFormat="1" ht="15" customHeight="1" x14ac:dyDescent="0.35">
      <c r="A24" s="16" t="s">
        <v>18</v>
      </c>
      <c r="C24" s="9">
        <v>0</v>
      </c>
      <c r="D24" s="9">
        <v>0</v>
      </c>
      <c r="E24" s="9">
        <v>0</v>
      </c>
      <c r="F24" s="9">
        <v>0</v>
      </c>
      <c r="G24" s="9">
        <v>0</v>
      </c>
      <c r="H24" s="9">
        <v>0</v>
      </c>
      <c r="I24" s="9">
        <v>0</v>
      </c>
      <c r="J24" s="9">
        <v>0</v>
      </c>
      <c r="K24" s="9">
        <v>0</v>
      </c>
      <c r="L24" s="9">
        <v>0</v>
      </c>
      <c r="M24" s="9">
        <v>0</v>
      </c>
      <c r="N24" s="9">
        <v>0</v>
      </c>
      <c r="O24" s="9">
        <v>0</v>
      </c>
      <c r="P24" s="9">
        <v>0</v>
      </c>
      <c r="Q24" s="9">
        <v>0</v>
      </c>
      <c r="R24" s="9">
        <v>0</v>
      </c>
      <c r="S24" s="9">
        <v>0</v>
      </c>
    </row>
    <row r="25" spans="1:19" s="4" customFormat="1" ht="15" customHeight="1" x14ac:dyDescent="0.35">
      <c r="A25" s="4" t="s">
        <v>19</v>
      </c>
      <c r="C25" s="9">
        <v>16.451988</v>
      </c>
      <c r="D25" s="9">
        <v>68.765370854446559</v>
      </c>
      <c r="E25" s="9">
        <v>180.27371739753511</v>
      </c>
      <c r="F25" s="9">
        <v>348.9514665138052</v>
      </c>
      <c r="G25" s="9">
        <v>805.25460972580493</v>
      </c>
      <c r="H25" s="9">
        <v>988.16279736314129</v>
      </c>
      <c r="I25" s="10">
        <v>1150.3343842552786</v>
      </c>
      <c r="J25" s="9">
        <v>1062.9860513996368</v>
      </c>
      <c r="K25" s="9">
        <v>895.50253176650426</v>
      </c>
      <c r="L25" s="9">
        <v>1047.486698122671</v>
      </c>
      <c r="M25" s="9">
        <v>1178.3165871787523</v>
      </c>
      <c r="N25" s="9">
        <v>944.26089134900144</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0</v>
      </c>
      <c r="K26" s="21">
        <v>453.29436585264</v>
      </c>
      <c r="L26" s="21">
        <v>576.39937202636838</v>
      </c>
      <c r="M26" s="21">
        <v>684.29811744052756</v>
      </c>
      <c r="N26" s="21">
        <v>586.89686481322235</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1062.9860513996368</v>
      </c>
      <c r="K27" s="21">
        <v>442.20816591386426</v>
      </c>
      <c r="L27" s="21">
        <v>471.08732609630266</v>
      </c>
      <c r="M27" s="21">
        <v>494.01846973822489</v>
      </c>
      <c r="N27" s="21">
        <v>357.36402653577909</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0.66306909650006673</v>
      </c>
      <c r="K30" s="9">
        <v>1.2493365726249976</v>
      </c>
      <c r="L30" s="9">
        <v>0</v>
      </c>
      <c r="M30" s="9">
        <v>0</v>
      </c>
      <c r="N30" s="9">
        <v>0</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142.30263288392089</v>
      </c>
      <c r="D32" s="12">
        <v>194.64688418204759</v>
      </c>
      <c r="E32" s="12">
        <v>304.39572943536831</v>
      </c>
      <c r="F32" s="12">
        <v>476.13919222317753</v>
      </c>
      <c r="G32" s="12">
        <v>936.03913251170343</v>
      </c>
      <c r="H32" s="12">
        <v>1128.5179564345085</v>
      </c>
      <c r="I32" s="24">
        <v>1306.2464865768607</v>
      </c>
      <c r="J32" s="12">
        <v>1237.5475303334288</v>
      </c>
      <c r="K32" s="12">
        <v>1530.1059259940366</v>
      </c>
      <c r="L32" s="12">
        <v>1828.3371664517049</v>
      </c>
      <c r="M32" s="12">
        <v>2093.5256461498043</v>
      </c>
      <c r="N32" s="12">
        <v>1780.4511353539692</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41031.13628531537</v>
      </c>
      <c r="D35" s="12">
        <v>41314.675411935932</v>
      </c>
      <c r="E35" s="12">
        <v>41757.843353396383</v>
      </c>
      <c r="F35" s="12">
        <v>42077.256714913536</v>
      </c>
      <c r="G35" s="12">
        <v>40756.215534537107</v>
      </c>
      <c r="H35" s="12">
        <v>39547.828769465945</v>
      </c>
      <c r="I35" s="12">
        <v>39346.074261488488</v>
      </c>
      <c r="J35" s="12">
        <v>38750.830332877907</v>
      </c>
      <c r="K35" s="12">
        <v>38889.53841151097</v>
      </c>
      <c r="L35" s="12">
        <v>38896.868776273055</v>
      </c>
      <c r="M35" s="12">
        <v>39635.919687422378</v>
      </c>
      <c r="N35" s="12">
        <v>40034.544250859843</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3.4681621267907605E-3</v>
      </c>
      <c r="D37" s="15">
        <f t="shared" si="2"/>
        <v>4.7113255094293569E-3</v>
      </c>
      <c r="E37" s="15">
        <f t="shared" si="2"/>
        <v>7.2895462263045776E-3</v>
      </c>
      <c r="F37" s="15">
        <f t="shared" si="2"/>
        <v>1.1315832575520981E-2</v>
      </c>
      <c r="G37" s="15">
        <f t="shared" si="2"/>
        <v>2.2966782372580624E-2</v>
      </c>
      <c r="H37" s="15">
        <f t="shared" si="2"/>
        <v>2.8535522468576421E-2</v>
      </c>
      <c r="I37" s="27">
        <f t="shared" si="2"/>
        <v>3.3198902586716268E-2</v>
      </c>
      <c r="J37" s="15">
        <f t="shared" si="2"/>
        <v>3.1936026136798391E-2</v>
      </c>
      <c r="K37" s="15">
        <f t="shared" si="2"/>
        <v>3.9344923814810265E-2</v>
      </c>
      <c r="L37" s="15">
        <f t="shared" si="2"/>
        <v>4.7004739043852904E-2</v>
      </c>
      <c r="M37" s="15">
        <f t="shared" si="2"/>
        <v>5.2818899186894371E-2</v>
      </c>
      <c r="N37" s="15">
        <f t="shared" si="2"/>
        <v>4.4472871333254393E-2</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507.66695328174262</v>
      </c>
      <c r="D40" s="9">
        <v>506.18610872265214</v>
      </c>
      <c r="E40" s="9">
        <v>554.09859558612789</v>
      </c>
      <c r="F40" s="9">
        <v>626.58832521257284</v>
      </c>
      <c r="G40" s="9">
        <v>1246.3456577815994</v>
      </c>
      <c r="H40" s="9">
        <v>1322.9913060093627</v>
      </c>
      <c r="I40" s="10">
        <v>1662.0569408617559</v>
      </c>
      <c r="J40" s="9">
        <v>1542.82506926531</v>
      </c>
      <c r="K40" s="9">
        <v>1773.5979745867967</v>
      </c>
      <c r="L40" s="9">
        <v>2289.2423808158974</v>
      </c>
      <c r="M40" s="9">
        <v>2369.7812171586893</v>
      </c>
      <c r="N40" s="9">
        <v>2833.1422566160313</v>
      </c>
      <c r="O40" s="9">
        <v>0</v>
      </c>
      <c r="P40" s="9">
        <v>0</v>
      </c>
      <c r="Q40" s="9">
        <v>0</v>
      </c>
      <c r="R40" s="9">
        <v>0</v>
      </c>
      <c r="S40" s="9">
        <v>0</v>
      </c>
    </row>
    <row r="41" spans="1:19" s="4" customFormat="1" ht="15" customHeight="1" x14ac:dyDescent="0.35">
      <c r="A41" s="4" t="s">
        <v>33</v>
      </c>
      <c r="C41" s="9">
        <v>0</v>
      </c>
      <c r="D41" s="9">
        <v>0</v>
      </c>
      <c r="E41" s="9">
        <v>0</v>
      </c>
      <c r="F41" s="9">
        <v>0</v>
      </c>
      <c r="G41" s="9">
        <v>1.0986911244864814</v>
      </c>
      <c r="H41" s="9">
        <v>15.501098691124486</v>
      </c>
      <c r="I41" s="10">
        <v>0.93149899684723414</v>
      </c>
      <c r="J41" s="9">
        <v>23.168051972867104</v>
      </c>
      <c r="K41" s="9">
        <v>32.769657017292445</v>
      </c>
      <c r="L41" s="9">
        <v>8.7417598165663506</v>
      </c>
      <c r="M41" s="9">
        <v>15.238368204834241</v>
      </c>
      <c r="N41" s="9">
        <v>18.77328747492118</v>
      </c>
      <c r="O41" s="9">
        <v>0</v>
      </c>
      <c r="P41" s="9">
        <v>0</v>
      </c>
      <c r="Q41" s="9">
        <v>0</v>
      </c>
      <c r="R41" s="9">
        <v>0</v>
      </c>
      <c r="S41" s="9">
        <v>0</v>
      </c>
    </row>
    <row r="42" spans="1:19" s="4" customFormat="1" ht="15" customHeight="1" x14ac:dyDescent="0.35">
      <c r="A42" s="4" t="s">
        <v>34</v>
      </c>
      <c r="C42" s="9">
        <v>0</v>
      </c>
      <c r="D42" s="9">
        <v>0</v>
      </c>
      <c r="E42" s="9">
        <v>0</v>
      </c>
      <c r="F42" s="9">
        <v>0</v>
      </c>
      <c r="G42" s="9">
        <v>3.9428872913777204</v>
      </c>
      <c r="H42" s="9">
        <v>15.728936606226025</v>
      </c>
      <c r="I42" s="9">
        <v>30.665962119419529</v>
      </c>
      <c r="J42" s="9">
        <v>48.703125894030208</v>
      </c>
      <c r="K42" s="9">
        <v>68.518722156322227</v>
      </c>
      <c r="L42" s="9">
        <v>88.40409031810114</v>
      </c>
      <c r="M42" s="9">
        <v>107.84973698350343</v>
      </c>
      <c r="N42" s="9">
        <v>126.75135752020758</v>
      </c>
      <c r="O42" s="9">
        <v>0</v>
      </c>
      <c r="P42" s="9">
        <v>0</v>
      </c>
      <c r="Q42" s="9">
        <v>0</v>
      </c>
      <c r="R42" s="9">
        <v>0</v>
      </c>
      <c r="S42" s="9">
        <v>0</v>
      </c>
    </row>
    <row r="43" spans="1:19" s="4" customFormat="1" ht="15" customHeight="1" x14ac:dyDescent="0.35">
      <c r="A43" s="11" t="s">
        <v>35</v>
      </c>
      <c r="C43" s="12">
        <v>507.66695328174262</v>
      </c>
      <c r="D43" s="12">
        <v>506.18610872265214</v>
      </c>
      <c r="E43" s="12">
        <v>554.09859558612789</v>
      </c>
      <c r="F43" s="12">
        <v>626.58832521257284</v>
      </c>
      <c r="G43" s="12">
        <v>1251.3872361974636</v>
      </c>
      <c r="H43" s="12">
        <v>1354.2213413067132</v>
      </c>
      <c r="I43" s="12">
        <v>1693.6544019780226</v>
      </c>
      <c r="J43" s="12">
        <v>1614.6962471322072</v>
      </c>
      <c r="K43" s="12">
        <v>1874.8863537604113</v>
      </c>
      <c r="L43" s="12">
        <v>2386.3882309505648</v>
      </c>
      <c r="M43" s="12">
        <v>2492.8693223470273</v>
      </c>
      <c r="N43" s="12">
        <v>2978.66690161116</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69709.353611349958</v>
      </c>
      <c r="D45" s="12">
        <v>67374.857743383967</v>
      </c>
      <c r="E45" s="12">
        <v>64830.066088659594</v>
      </c>
      <c r="F45" s="12">
        <v>62647.799130600935</v>
      </c>
      <c r="G45" s="12">
        <v>64682.228594752931</v>
      </c>
      <c r="H45" s="12">
        <v>57784.807349714087</v>
      </c>
      <c r="I45" s="12">
        <v>63687.980737126592</v>
      </c>
      <c r="J45" s="12">
        <v>53477.458189427038</v>
      </c>
      <c r="K45" s="12">
        <v>57906.096753110745</v>
      </c>
      <c r="L45" s="12">
        <v>59205.618645587048</v>
      </c>
      <c r="M45" s="12">
        <v>52656.611798701277</v>
      </c>
      <c r="N45" s="12">
        <v>53820.932211633139</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7.2826231629134651E-3</v>
      </c>
      <c r="D47" s="15">
        <f t="shared" si="3"/>
        <v>7.5129822262572166E-3</v>
      </c>
      <c r="E47" s="15">
        <f t="shared" si="3"/>
        <v>8.546938619935383E-3</v>
      </c>
      <c r="F47" s="15">
        <f t="shared" si="3"/>
        <v>1.0001761177696498E-2</v>
      </c>
      <c r="G47" s="15">
        <f t="shared" si="3"/>
        <v>1.9346693263116433E-2</v>
      </c>
      <c r="H47" s="15">
        <f t="shared" si="3"/>
        <v>2.3435594984525181E-2</v>
      </c>
      <c r="I47" s="15">
        <f t="shared" si="3"/>
        <v>2.6592998904591037E-2</v>
      </c>
      <c r="J47" s="15">
        <f t="shared" si="3"/>
        <v>3.0193960255415559E-2</v>
      </c>
      <c r="K47" s="15">
        <f t="shared" si="3"/>
        <v>3.2378047544012564E-2</v>
      </c>
      <c r="L47" s="15">
        <f t="shared" si="3"/>
        <v>4.0306786510175864E-2</v>
      </c>
      <c r="M47" s="15">
        <f t="shared" si="3"/>
        <v>4.7342000124825943E-2</v>
      </c>
      <c r="N47" s="15">
        <f t="shared" si="3"/>
        <v>5.5344022840379849E-2</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1160.5471240818181</v>
      </c>
      <c r="D50" s="9">
        <v>1379.673364275189</v>
      </c>
      <c r="E50" s="9">
        <v>1505.8578332088446</v>
      </c>
      <c r="F50" s="9">
        <v>1599.5726768732184</v>
      </c>
      <c r="G50" s="9">
        <v>1809.8410701254086</v>
      </c>
      <c r="H50" s="9">
        <v>2102.9586363249773</v>
      </c>
      <c r="I50" s="9">
        <v>2355.0887102258271</v>
      </c>
      <c r="J50" s="9">
        <v>2722.3112174888474</v>
      </c>
      <c r="K50" s="9">
        <v>3366.5127282739427</v>
      </c>
      <c r="L50" s="9">
        <v>4316.365839680122</v>
      </c>
      <c r="M50" s="9">
        <v>5371.7845106098484</v>
      </c>
      <c r="N50" s="9">
        <v>6770.9718052841654</v>
      </c>
      <c r="O50" s="9">
        <v>0</v>
      </c>
      <c r="P50" s="9">
        <v>0</v>
      </c>
      <c r="Q50" s="9">
        <v>0</v>
      </c>
      <c r="R50" s="9">
        <v>0</v>
      </c>
      <c r="S50" s="9">
        <v>0</v>
      </c>
    </row>
    <row r="51" spans="1:19" s="4" customFormat="1" ht="15" customHeight="1" x14ac:dyDescent="0.35">
      <c r="A51" s="29" t="s">
        <v>42</v>
      </c>
      <c r="B51" s="29"/>
      <c r="C51" s="9">
        <v>507.66695328174262</v>
      </c>
      <c r="D51" s="9">
        <v>506.18610872265214</v>
      </c>
      <c r="E51" s="9">
        <v>554.09859558612789</v>
      </c>
      <c r="F51" s="9">
        <v>626.58832521257284</v>
      </c>
      <c r="G51" s="9">
        <v>1251.3872361974636</v>
      </c>
      <c r="H51" s="9">
        <v>1354.2213413067132</v>
      </c>
      <c r="I51" s="9">
        <v>1693.6544019780226</v>
      </c>
      <c r="J51" s="9">
        <v>1614.6962471322072</v>
      </c>
      <c r="K51" s="9">
        <v>1874.8863537604113</v>
      </c>
      <c r="L51" s="9">
        <v>2386.3882309505648</v>
      </c>
      <c r="M51" s="9">
        <v>2492.8693223470273</v>
      </c>
      <c r="N51" s="9">
        <v>2978.66690161116</v>
      </c>
      <c r="O51" s="9">
        <v>0</v>
      </c>
      <c r="P51" s="9">
        <v>0</v>
      </c>
      <c r="Q51" s="9">
        <v>0</v>
      </c>
      <c r="R51" s="9">
        <v>0</v>
      </c>
      <c r="S51" s="9">
        <v>0</v>
      </c>
    </row>
    <row r="52" spans="1:19" s="4" customFormat="1" ht="15" customHeight="1" x14ac:dyDescent="0.35">
      <c r="A52" s="29" t="s">
        <v>43</v>
      </c>
      <c r="B52" s="29"/>
      <c r="C52" s="9">
        <v>66.557645781599305</v>
      </c>
      <c r="D52" s="9">
        <v>118.88337601351793</v>
      </c>
      <c r="E52" s="9">
        <v>229.68792204069933</v>
      </c>
      <c r="F52" s="9">
        <v>399.59641062386538</v>
      </c>
      <c r="G52" s="9">
        <v>857.33068883156579</v>
      </c>
      <c r="H52" s="9">
        <v>1044.0558326167957</v>
      </c>
      <c r="I52" s="9">
        <v>1212.4362673163275</v>
      </c>
      <c r="J52" s="9">
        <v>1132.4675647272377</v>
      </c>
      <c r="K52" s="9">
        <v>967.58640107002964</v>
      </c>
      <c r="L52" s="9">
        <v>1128.6516852249927</v>
      </c>
      <c r="M52" s="9">
        <v>1269.3075158115983</v>
      </c>
      <c r="N52" s="9">
        <v>1041.8630925527848</v>
      </c>
      <c r="O52" s="9">
        <v>0</v>
      </c>
      <c r="P52" s="9">
        <v>0</v>
      </c>
      <c r="Q52" s="9">
        <v>0</v>
      </c>
      <c r="R52" s="9">
        <v>0</v>
      </c>
      <c r="S52" s="9">
        <v>0</v>
      </c>
    </row>
    <row r="53" spans="1:19" s="4" customFormat="1" ht="15" customHeight="1" x14ac:dyDescent="0.35">
      <c r="A53" s="4" t="s">
        <v>44</v>
      </c>
      <c r="B53" s="29"/>
      <c r="C53" s="9">
        <f>C50+C51+C52</f>
        <v>1734.77172314516</v>
      </c>
      <c r="D53" s="9">
        <f t="shared" ref="D53:S53" si="4">D50+D51+D52</f>
        <v>2004.7428490113589</v>
      </c>
      <c r="E53" s="9">
        <f t="shared" si="4"/>
        <v>2289.644350835672</v>
      </c>
      <c r="F53" s="9">
        <f t="shared" si="4"/>
        <v>2625.7574127096564</v>
      </c>
      <c r="G53" s="9">
        <f t="shared" si="4"/>
        <v>3918.558995154438</v>
      </c>
      <c r="H53" s="9">
        <f t="shared" si="4"/>
        <v>4501.2358102484859</v>
      </c>
      <c r="I53" s="9">
        <f t="shared" si="4"/>
        <v>5261.1793795201775</v>
      </c>
      <c r="J53" s="9">
        <f t="shared" si="4"/>
        <v>5469.4750293482921</v>
      </c>
      <c r="K53" s="9">
        <f t="shared" si="4"/>
        <v>6208.985483104384</v>
      </c>
      <c r="L53" s="9">
        <f t="shared" si="4"/>
        <v>7831.4057558556788</v>
      </c>
      <c r="M53" s="9">
        <f t="shared" si="4"/>
        <v>9133.9613487684746</v>
      </c>
      <c r="N53" s="9">
        <f t="shared" si="4"/>
        <v>10791.501799448111</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1734.77172314516</v>
      </c>
      <c r="D60" s="12">
        <f t="shared" si="5"/>
        <v>2004.7428490113589</v>
      </c>
      <c r="E60" s="12">
        <f t="shared" si="5"/>
        <v>2289.644350835672</v>
      </c>
      <c r="F60" s="12">
        <f t="shared" si="5"/>
        <v>2625.7574127096564</v>
      </c>
      <c r="G60" s="12">
        <f t="shared" si="5"/>
        <v>3918.558995154438</v>
      </c>
      <c r="H60" s="12">
        <f t="shared" si="5"/>
        <v>4501.2358102484859</v>
      </c>
      <c r="I60" s="12">
        <f t="shared" si="5"/>
        <v>5261.1793795201775</v>
      </c>
      <c r="J60" s="12">
        <f t="shared" si="5"/>
        <v>5469.4750293482921</v>
      </c>
      <c r="K60" s="12">
        <f t="shared" si="5"/>
        <v>6208.985483104384</v>
      </c>
      <c r="L60" s="12">
        <f t="shared" si="5"/>
        <v>7831.4057558556788</v>
      </c>
      <c r="M60" s="12">
        <f t="shared" si="5"/>
        <v>9133.9613487684746</v>
      </c>
      <c r="N60" s="12">
        <f t="shared" si="5"/>
        <v>10791.501799448111</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156331.41202908149</v>
      </c>
      <c r="D63" s="9">
        <v>155725.50082513932</v>
      </c>
      <c r="E63" s="9">
        <v>153644.56752173495</v>
      </c>
      <c r="F63" s="9">
        <v>151457.45177701348</v>
      </c>
      <c r="G63" s="9">
        <v>151273.29284895386</v>
      </c>
      <c r="H63" s="9">
        <v>140702.42586223368</v>
      </c>
      <c r="I63" s="9">
        <v>146365.46340880863</v>
      </c>
      <c r="J63" s="9">
        <v>135169.75332896083</v>
      </c>
      <c r="K63" s="9">
        <v>139088.32273391666</v>
      </c>
      <c r="L63" s="9">
        <v>139874.25150656828</v>
      </c>
      <c r="M63" s="9">
        <v>132684.6337028757</v>
      </c>
      <c r="N63" s="9">
        <v>134614.31649467372</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156331.41202908149</v>
      </c>
      <c r="D66" s="9">
        <v>155725.50082513932</v>
      </c>
      <c r="E66" s="9">
        <v>153644.56752173495</v>
      </c>
      <c r="F66" s="9">
        <v>151457.45177701348</v>
      </c>
      <c r="G66" s="9">
        <v>151277.23573624523</v>
      </c>
      <c r="H66" s="9">
        <v>140718.15479883991</v>
      </c>
      <c r="I66" s="9">
        <v>146396.12937092804</v>
      </c>
      <c r="J66" s="9">
        <v>135218.45645485487</v>
      </c>
      <c r="K66" s="9">
        <v>139156.84145607299</v>
      </c>
      <c r="L66" s="9">
        <v>139962.65559688638</v>
      </c>
      <c r="M66" s="9">
        <v>132792.48343985921</v>
      </c>
      <c r="N66" s="9">
        <v>134741.06785219393</v>
      </c>
      <c r="O66" s="9">
        <v>0</v>
      </c>
      <c r="P66" s="9">
        <v>0</v>
      </c>
      <c r="Q66" s="9">
        <v>0</v>
      </c>
      <c r="R66" s="9">
        <v>0</v>
      </c>
      <c r="S66" s="9">
        <v>0</v>
      </c>
    </row>
    <row r="67" spans="1:27" s="4" customFormat="1" ht="15" customHeight="1" x14ac:dyDescent="0.35">
      <c r="A67" s="11" t="s">
        <v>54</v>
      </c>
      <c r="C67" s="9">
        <v>153779.69314917122</v>
      </c>
      <c r="D67" s="9">
        <v>152224.10949037771</v>
      </c>
      <c r="E67" s="9">
        <v>149879.90960961592</v>
      </c>
      <c r="F67" s="9">
        <v>147601.99974978028</v>
      </c>
      <c r="G67" s="9">
        <v>147794.07317530984</v>
      </c>
      <c r="H67" s="9">
        <v>137300.59669184368</v>
      </c>
      <c r="I67" s="9">
        <v>143770.6264410108</v>
      </c>
      <c r="J67" s="9">
        <v>131411.93449282768</v>
      </c>
      <c r="K67" s="9">
        <v>135970.16828882167</v>
      </c>
      <c r="L67" s="9">
        <v>136799.74176073424</v>
      </c>
      <c r="M67" s="9">
        <v>129201.99951546802</v>
      </c>
      <c r="N67" s="9">
        <v>131123.08715051351</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1.1280889482998097E-2</v>
      </c>
      <c r="D69" s="15">
        <f t="shared" si="6"/>
        <v>1.3169680254480854E-2</v>
      </c>
      <c r="E69" s="15">
        <f t="shared" si="6"/>
        <v>1.5276526098790589E-2</v>
      </c>
      <c r="F69" s="15">
        <f t="shared" si="6"/>
        <v>1.7789443348741385E-2</v>
      </c>
      <c r="G69" s="15">
        <f t="shared" si="6"/>
        <v>2.6513640980084064E-2</v>
      </c>
      <c r="H69" s="15">
        <f t="shared" si="6"/>
        <v>3.2783803702987703E-2</v>
      </c>
      <c r="I69" s="15">
        <f t="shared" si="6"/>
        <v>3.6594257879782162E-2</v>
      </c>
      <c r="J69" s="15">
        <f t="shared" si="6"/>
        <v>4.1620839465283194E-2</v>
      </c>
      <c r="K69" s="15">
        <f t="shared" si="6"/>
        <v>4.5664321529083778E-2</v>
      </c>
      <c r="L69" s="15">
        <f t="shared" si="6"/>
        <v>5.7247226164746569E-2</v>
      </c>
      <c r="M69" s="15">
        <f t="shared" si="6"/>
        <v>7.0695201181270886E-2</v>
      </c>
      <c r="N69" s="15">
        <f t="shared" si="6"/>
        <v>8.2300547020074097E-2</v>
      </c>
      <c r="O69" s="15" t="str">
        <f t="shared" si="6"/>
        <v/>
      </c>
      <c r="P69" s="15" t="str">
        <f t="shared" si="6"/>
        <v/>
      </c>
      <c r="Q69" s="15" t="str">
        <f t="shared" si="6"/>
        <v/>
      </c>
      <c r="R69" s="15" t="str">
        <f t="shared" si="6"/>
        <v/>
      </c>
      <c r="S69" s="15"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104" t="s">
        <v>106</v>
      </c>
      <c r="E72" s="33"/>
      <c r="F72" s="3"/>
      <c r="G72" s="3"/>
      <c r="H72" s="3"/>
      <c r="I72" s="34"/>
      <c r="J72" s="192" t="s">
        <v>59</v>
      </c>
      <c r="K72" s="192"/>
      <c r="L72" s="192" t="s">
        <v>60</v>
      </c>
      <c r="M72" s="192"/>
      <c r="N72" s="192" t="s">
        <v>61</v>
      </c>
      <c r="O72" s="192"/>
      <c r="P72" s="192" t="s">
        <v>62</v>
      </c>
      <c r="Q72" s="192"/>
      <c r="R72" s="35"/>
      <c r="S72" s="104" t="s">
        <v>63</v>
      </c>
    </row>
    <row r="73" spans="1:27" s="4" customFormat="1" ht="22.5" customHeight="1" x14ac:dyDescent="0.35">
      <c r="D73" s="103">
        <v>1.2999999999999999E-2</v>
      </c>
      <c r="J73" s="191">
        <v>4.0399999999999998E-2</v>
      </c>
      <c r="K73" s="191"/>
      <c r="L73" s="191">
        <v>5.4099999999999988E-2</v>
      </c>
      <c r="M73" s="191"/>
      <c r="N73" s="191">
        <v>7.4649999999999994E-2</v>
      </c>
      <c r="O73" s="191"/>
      <c r="P73" s="191">
        <v>0.10204999999999999</v>
      </c>
      <c r="Q73" s="191"/>
      <c r="R73" s="37"/>
      <c r="S73" s="103">
        <v>0.15</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7030A0"/>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9.1796875" defaultRowHeight="13" x14ac:dyDescent="0.35"/>
  <cols>
    <col min="1" max="1" width="11.453125" style="1" customWidth="1"/>
    <col min="2" max="2" width="26.36328125" style="1" customWidth="1"/>
    <col min="3" max="19" width="11.453125" style="1" customWidth="1"/>
    <col min="20" max="26" width="9.1796875" style="1"/>
    <col min="27" max="27" width="11.36328125" style="1" bestFit="1" customWidth="1"/>
    <col min="28" max="16384" width="9.1796875" style="1"/>
  </cols>
  <sheetData>
    <row r="1" spans="1:27" ht="12.75" customHeight="1" x14ac:dyDescent="0.35">
      <c r="A1" s="89" t="s">
        <v>79</v>
      </c>
      <c r="H1" s="190" t="s">
        <v>111</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10118.864108807184</v>
      </c>
      <c r="D7" s="9">
        <v>10354.158119495509</v>
      </c>
      <c r="E7" s="9">
        <v>10435.507696141611</v>
      </c>
      <c r="F7" s="9">
        <v>10580.887053313567</v>
      </c>
      <c r="G7" s="9">
        <v>10793.381029617125</v>
      </c>
      <c r="H7" s="9">
        <v>10871.866840546169</v>
      </c>
      <c r="I7" s="9">
        <v>10888.365959895724</v>
      </c>
      <c r="J7" s="9">
        <v>11054.540206273206</v>
      </c>
      <c r="K7" s="9">
        <v>11404.201287991009</v>
      </c>
      <c r="L7" s="9">
        <v>11614.042821250188</v>
      </c>
      <c r="M7" s="9">
        <v>11706.816873134139</v>
      </c>
      <c r="N7" s="9">
        <v>11607.650652994143</v>
      </c>
      <c r="O7" s="9">
        <v>0</v>
      </c>
      <c r="P7" s="9">
        <v>0</v>
      </c>
      <c r="Q7" s="9">
        <v>0</v>
      </c>
      <c r="R7" s="9">
        <v>0</v>
      </c>
      <c r="S7" s="9">
        <v>0</v>
      </c>
    </row>
    <row r="8" spans="1:27" s="4" customFormat="1" ht="15" customHeight="1" x14ac:dyDescent="0.35">
      <c r="A8" s="4" t="s">
        <v>3</v>
      </c>
      <c r="C8" s="9">
        <v>21.30415535104671</v>
      </c>
      <c r="D8" s="9">
        <v>38.5555118151022</v>
      </c>
      <c r="E8" s="9">
        <v>52.20885125470042</v>
      </c>
      <c r="F8" s="9">
        <v>66.483350978205593</v>
      </c>
      <c r="G8" s="9">
        <v>78.735795124445175</v>
      </c>
      <c r="H8" s="9">
        <v>87.212258741827867</v>
      </c>
      <c r="I8" s="9">
        <v>87.274434334410344</v>
      </c>
      <c r="J8" s="9">
        <v>100.13215419112946</v>
      </c>
      <c r="K8" s="9">
        <v>128.42465914759057</v>
      </c>
      <c r="L8" s="9">
        <v>160.97860461104273</v>
      </c>
      <c r="M8" s="9">
        <v>181.51217688910157</v>
      </c>
      <c r="N8" s="9">
        <v>197.94193372876501</v>
      </c>
      <c r="O8" s="9">
        <v>0</v>
      </c>
      <c r="P8" s="9">
        <v>0</v>
      </c>
      <c r="Q8" s="9">
        <v>0</v>
      </c>
      <c r="R8" s="9">
        <v>0</v>
      </c>
      <c r="S8" s="9">
        <v>0</v>
      </c>
    </row>
    <row r="9" spans="1:27" s="4" customFormat="1" ht="15" customHeight="1" x14ac:dyDescent="0.35">
      <c r="A9" s="4" t="s">
        <v>4</v>
      </c>
      <c r="C9" s="9">
        <v>0</v>
      </c>
      <c r="D9" s="9">
        <v>0</v>
      </c>
      <c r="E9" s="9">
        <v>0</v>
      </c>
      <c r="F9" s="9">
        <v>0</v>
      </c>
      <c r="G9" s="9">
        <v>0</v>
      </c>
      <c r="H9" s="9">
        <v>0</v>
      </c>
      <c r="I9" s="9">
        <v>0</v>
      </c>
      <c r="J9" s="9">
        <v>0</v>
      </c>
      <c r="K9" s="9">
        <v>0</v>
      </c>
      <c r="L9" s="9">
        <v>0</v>
      </c>
      <c r="M9" s="9">
        <v>0</v>
      </c>
      <c r="N9" s="9">
        <v>0</v>
      </c>
      <c r="O9" s="9">
        <v>0</v>
      </c>
      <c r="P9" s="9">
        <v>0</v>
      </c>
      <c r="Q9" s="9">
        <v>0</v>
      </c>
      <c r="R9" s="9">
        <v>0</v>
      </c>
      <c r="S9" s="9">
        <v>0</v>
      </c>
    </row>
    <row r="10" spans="1:27" s="4" customFormat="1" ht="15" customHeight="1" x14ac:dyDescent="0.35">
      <c r="A10" s="4" t="s">
        <v>5</v>
      </c>
      <c r="C10" s="9">
        <v>25.537403267411865</v>
      </c>
      <c r="D10" s="9">
        <v>24.935511607910573</v>
      </c>
      <c r="E10" s="9">
        <v>28.632846087704209</v>
      </c>
      <c r="F10" s="9">
        <v>26.999140154772142</v>
      </c>
      <c r="G10" s="9">
        <v>27.68701633705933</v>
      </c>
      <c r="H10" s="9">
        <v>14.273430782459156</v>
      </c>
      <c r="I10" s="9">
        <v>20.980223559759242</v>
      </c>
      <c r="J10" s="9">
        <v>21.238177128116938</v>
      </c>
      <c r="K10" s="9">
        <v>17.454858125537402</v>
      </c>
      <c r="L10" s="9">
        <v>14.61736887360275</v>
      </c>
      <c r="M10" s="9">
        <v>1.0318142734307825</v>
      </c>
      <c r="N10" s="9">
        <v>0.68787618228718828</v>
      </c>
      <c r="O10" s="9">
        <v>0</v>
      </c>
      <c r="P10" s="9">
        <v>0</v>
      </c>
      <c r="Q10" s="9">
        <v>0</v>
      </c>
      <c r="R10" s="9">
        <v>0</v>
      </c>
      <c r="S10" s="9">
        <v>0</v>
      </c>
    </row>
    <row r="11" spans="1:27" s="4" customFormat="1" ht="15" customHeight="1" x14ac:dyDescent="0.35">
      <c r="A11" s="4" t="s">
        <v>6</v>
      </c>
      <c r="C11" s="9">
        <v>5.331040412725895</v>
      </c>
      <c r="D11" s="9">
        <v>3.6973344797942089</v>
      </c>
      <c r="E11" s="9">
        <v>4.7291487532243019</v>
      </c>
      <c r="F11" s="9">
        <v>6.1908856405852424</v>
      </c>
      <c r="G11" s="9">
        <v>6.4488392089427622</v>
      </c>
      <c r="H11" s="9">
        <v>5.2450558899391853</v>
      </c>
      <c r="I11" s="10">
        <v>9.1143594153050493</v>
      </c>
      <c r="J11" s="9">
        <v>10.318142734307374</v>
      </c>
      <c r="K11" s="9">
        <v>13.241616509027162</v>
      </c>
      <c r="L11" s="9">
        <v>14.187446259673923</v>
      </c>
      <c r="M11" s="9">
        <v>21.23817712811643</v>
      </c>
      <c r="N11" s="9">
        <v>16.251074806534668</v>
      </c>
      <c r="O11" s="9">
        <v>0</v>
      </c>
      <c r="P11" s="9">
        <v>0</v>
      </c>
      <c r="Q11" s="9">
        <v>0</v>
      </c>
      <c r="R11" s="9">
        <v>0</v>
      </c>
      <c r="S11" s="9">
        <v>0</v>
      </c>
    </row>
    <row r="12" spans="1:27" s="4" customFormat="1" ht="15" customHeight="1" x14ac:dyDescent="0.35">
      <c r="A12" s="11" t="s">
        <v>7</v>
      </c>
      <c r="B12" s="11"/>
      <c r="C12" s="12">
        <f>SUM(C7:C11)</f>
        <v>10171.036707838368</v>
      </c>
      <c r="D12" s="12">
        <f t="shared" ref="D12:S12" si="0">SUM(D7:D11)</f>
        <v>10421.346477398316</v>
      </c>
      <c r="E12" s="12">
        <f t="shared" si="0"/>
        <v>10521.078542237239</v>
      </c>
      <c r="F12" s="12">
        <f t="shared" si="0"/>
        <v>10680.560430087129</v>
      </c>
      <c r="G12" s="12">
        <f t="shared" si="0"/>
        <v>10906.252680287571</v>
      </c>
      <c r="H12" s="12">
        <f t="shared" si="0"/>
        <v>10978.597585960395</v>
      </c>
      <c r="I12" s="12">
        <f t="shared" si="0"/>
        <v>11005.7349772052</v>
      </c>
      <c r="J12" s="12">
        <f t="shared" si="0"/>
        <v>11186.22868032676</v>
      </c>
      <c r="K12" s="12">
        <f t="shared" si="0"/>
        <v>11563.322421773164</v>
      </c>
      <c r="L12" s="12">
        <f t="shared" si="0"/>
        <v>11803.826240994507</v>
      </c>
      <c r="M12" s="12">
        <f t="shared" si="0"/>
        <v>11910.599041424788</v>
      </c>
      <c r="N12" s="12">
        <f t="shared" si="0"/>
        <v>11822.531537711729</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10452.450558899398</v>
      </c>
      <c r="D15" s="12">
        <v>10765.520206362853</v>
      </c>
      <c r="E15" s="12">
        <v>10496.646603611351</v>
      </c>
      <c r="F15" s="12">
        <v>10840.67067927773</v>
      </c>
      <c r="G15" s="12">
        <v>10948.753224419605</v>
      </c>
      <c r="H15" s="12">
        <v>10489.767841788478</v>
      </c>
      <c r="I15" s="12">
        <v>11245.657781599311</v>
      </c>
      <c r="J15" s="12">
        <v>10601.547721410147</v>
      </c>
      <c r="K15" s="12">
        <v>11077.214101461735</v>
      </c>
      <c r="L15" s="12">
        <v>11042.992261392948</v>
      </c>
      <c r="M15" s="12">
        <v>10803.181427343079</v>
      </c>
      <c r="N15" s="12">
        <v>11115.821152192606</v>
      </c>
      <c r="O15" s="12">
        <v>0</v>
      </c>
      <c r="P15" s="12">
        <v>0</v>
      </c>
      <c r="Q15" s="12">
        <v>0</v>
      </c>
      <c r="R15" s="12">
        <v>0</v>
      </c>
      <c r="S15" s="12">
        <v>0</v>
      </c>
    </row>
    <row r="16" spans="1:27" s="7" customFormat="1" ht="27" customHeight="1" thickBot="1" x14ac:dyDescent="0.4">
      <c r="A16" s="13" t="s">
        <v>11</v>
      </c>
      <c r="B16" s="14"/>
      <c r="C16" s="15">
        <f t="shared" ref="C16:S16" si="1">IF(C15&gt;0,C12/C15,"")</f>
        <v>0.97307675846202124</v>
      </c>
      <c r="D16" s="15">
        <f t="shared" si="1"/>
        <v>0.96802999554437541</v>
      </c>
      <c r="E16" s="15">
        <f t="shared" si="1"/>
        <v>1.0023275946641361</v>
      </c>
      <c r="F16" s="15">
        <f t="shared" si="1"/>
        <v>0.98523059560358606</v>
      </c>
      <c r="G16" s="15">
        <f t="shared" si="1"/>
        <v>0.99611822978736586</v>
      </c>
      <c r="H16" s="15">
        <f t="shared" si="1"/>
        <v>1.0466006256329665</v>
      </c>
      <c r="I16" s="15">
        <f t="shared" si="1"/>
        <v>0.97866529383575196</v>
      </c>
      <c r="J16" s="15">
        <f t="shared" si="1"/>
        <v>1.0551505284210372</v>
      </c>
      <c r="K16" s="15">
        <f t="shared" si="1"/>
        <v>1.043883625960365</v>
      </c>
      <c r="L16" s="15">
        <f t="shared" si="1"/>
        <v>1.0688974475026563</v>
      </c>
      <c r="M16" s="15">
        <f t="shared" si="1"/>
        <v>1.1025084713729616</v>
      </c>
      <c r="N16" s="15">
        <f t="shared" si="1"/>
        <v>1.0635769841780627</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0.1664711944186372</v>
      </c>
      <c r="G19" s="9">
        <v>0.17196904557179707</v>
      </c>
      <c r="H19" s="9">
        <v>0.25414374779112281</v>
      </c>
      <c r="I19" s="9">
        <v>0.25695225187980208</v>
      </c>
      <c r="J19" s="9">
        <v>0.42992261392949266</v>
      </c>
      <c r="K19" s="9">
        <v>0.58905047780311792</v>
      </c>
      <c r="L19" s="9">
        <v>2.1496130696474633</v>
      </c>
      <c r="M19" s="9">
        <v>5.5889939810834051</v>
      </c>
      <c r="N19" s="9">
        <v>16.165090283748928</v>
      </c>
      <c r="O19" s="9">
        <v>0</v>
      </c>
      <c r="P19" s="9">
        <v>0</v>
      </c>
      <c r="Q19" s="9">
        <v>0</v>
      </c>
      <c r="R19" s="9">
        <v>0</v>
      </c>
      <c r="S19" s="9">
        <v>0</v>
      </c>
    </row>
    <row r="20" spans="1:19" s="4" customFormat="1" ht="15" customHeight="1" x14ac:dyDescent="0.35">
      <c r="A20" s="4" t="s">
        <v>14</v>
      </c>
      <c r="C20" s="9">
        <v>0</v>
      </c>
      <c r="D20" s="9">
        <v>0</v>
      </c>
      <c r="E20" s="9">
        <v>0</v>
      </c>
      <c r="F20" s="9">
        <v>5.4978511531598717E-3</v>
      </c>
      <c r="G20" s="9">
        <v>0</v>
      </c>
      <c r="H20" s="9">
        <v>3.809820566572808E-3</v>
      </c>
      <c r="I20" s="9">
        <v>1.0013164778935324E-3</v>
      </c>
      <c r="J20" s="9">
        <v>0</v>
      </c>
      <c r="K20" s="9">
        <v>1.2841181698171833E-2</v>
      </c>
      <c r="L20" s="9">
        <v>0</v>
      </c>
      <c r="M20" s="9">
        <v>0</v>
      </c>
      <c r="N20" s="9">
        <v>0</v>
      </c>
      <c r="O20" s="9">
        <v>0</v>
      </c>
      <c r="P20" s="9">
        <v>0</v>
      </c>
      <c r="Q20" s="9">
        <v>0</v>
      </c>
      <c r="R20" s="9">
        <v>0</v>
      </c>
      <c r="S20" s="9">
        <v>0</v>
      </c>
    </row>
    <row r="21" spans="1:19" s="4" customFormat="1" ht="15" customHeight="1" x14ac:dyDescent="0.35">
      <c r="A21" s="4" t="s">
        <v>15</v>
      </c>
      <c r="C21" s="9">
        <v>49.448698559849909</v>
      </c>
      <c r="D21" s="9">
        <v>50.285393966953968</v>
      </c>
      <c r="E21" s="9">
        <v>54.21786238034305</v>
      </c>
      <c r="F21" s="9">
        <v>53.021075422335961</v>
      </c>
      <c r="G21" s="9">
        <v>58.641444539982807</v>
      </c>
      <c r="H21" s="9">
        <v>55.657480766255901</v>
      </c>
      <c r="I21" s="9">
        <v>58.842065680474676</v>
      </c>
      <c r="J21" s="9">
        <v>58.813413585554599</v>
      </c>
      <c r="K21" s="9">
        <v>64.038201944024678</v>
      </c>
      <c r="L21" s="9">
        <v>60.619088564058465</v>
      </c>
      <c r="M21" s="9">
        <v>60.103181427343074</v>
      </c>
      <c r="N21" s="9">
        <v>57.695614789337917</v>
      </c>
      <c r="O21" s="9">
        <v>0</v>
      </c>
      <c r="P21" s="9">
        <v>0</v>
      </c>
      <c r="Q21" s="9">
        <v>0</v>
      </c>
      <c r="R21" s="9">
        <v>0</v>
      </c>
      <c r="S21" s="9">
        <v>0</v>
      </c>
    </row>
    <row r="22" spans="1:19" s="4" customFormat="1" ht="15" customHeight="1" x14ac:dyDescent="0.35">
      <c r="A22" s="4" t="s">
        <v>16</v>
      </c>
      <c r="C22" s="9">
        <v>1.3681544066161209</v>
      </c>
      <c r="D22" s="9">
        <v>1.3913042273710516</v>
      </c>
      <c r="E22" s="9">
        <v>1.5001083849192014</v>
      </c>
      <c r="F22" s="9">
        <v>1.7510655922814138</v>
      </c>
      <c r="G22" s="9">
        <v>0</v>
      </c>
      <c r="H22" s="9">
        <v>0.83435070407944067</v>
      </c>
      <c r="I22" s="9">
        <v>0.22930147343762286</v>
      </c>
      <c r="J22" s="9">
        <v>0</v>
      </c>
      <c r="K22" s="9">
        <v>1.396019896044109</v>
      </c>
      <c r="L22" s="9">
        <v>0</v>
      </c>
      <c r="M22" s="9">
        <v>0</v>
      </c>
      <c r="N22" s="9">
        <v>0</v>
      </c>
      <c r="O22" s="9">
        <v>0</v>
      </c>
      <c r="P22" s="9">
        <v>0</v>
      </c>
      <c r="Q22" s="9">
        <v>0</v>
      </c>
      <c r="R22" s="9">
        <v>0</v>
      </c>
      <c r="S22" s="9">
        <v>0</v>
      </c>
    </row>
    <row r="23" spans="1:19" s="4" customFormat="1" ht="15" customHeight="1" x14ac:dyDescent="0.35">
      <c r="A23" s="16" t="s">
        <v>17</v>
      </c>
      <c r="C23" s="9">
        <v>0</v>
      </c>
      <c r="D23" s="9">
        <v>0</v>
      </c>
      <c r="E23" s="9">
        <v>0</v>
      </c>
      <c r="F23" s="9">
        <v>0</v>
      </c>
      <c r="G23" s="9">
        <v>0</v>
      </c>
      <c r="H23" s="9">
        <v>0</v>
      </c>
      <c r="I23" s="9">
        <v>0</v>
      </c>
      <c r="J23" s="9">
        <v>0</v>
      </c>
      <c r="K23" s="9">
        <v>0</v>
      </c>
      <c r="L23" s="9">
        <v>0</v>
      </c>
      <c r="M23" s="9">
        <v>0</v>
      </c>
      <c r="N23" s="9">
        <v>0</v>
      </c>
      <c r="O23" s="9">
        <v>0</v>
      </c>
      <c r="P23" s="9">
        <v>0</v>
      </c>
      <c r="Q23" s="9">
        <v>0</v>
      </c>
      <c r="R23" s="9">
        <v>0</v>
      </c>
      <c r="S23" s="9">
        <v>0</v>
      </c>
    </row>
    <row r="24" spans="1:19" s="4" customFormat="1" ht="15" customHeight="1" x14ac:dyDescent="0.35">
      <c r="A24" s="16" t="s">
        <v>18</v>
      </c>
      <c r="C24" s="9">
        <v>0</v>
      </c>
      <c r="D24" s="9">
        <v>0</v>
      </c>
      <c r="E24" s="9">
        <v>0</v>
      </c>
      <c r="F24" s="9">
        <v>0</v>
      </c>
      <c r="G24" s="9">
        <v>0</v>
      </c>
      <c r="H24" s="9">
        <v>0</v>
      </c>
      <c r="I24" s="9">
        <v>0</v>
      </c>
      <c r="J24" s="9">
        <v>0</v>
      </c>
      <c r="K24" s="9">
        <v>0</v>
      </c>
      <c r="L24" s="9">
        <v>0</v>
      </c>
      <c r="M24" s="9">
        <v>0</v>
      </c>
      <c r="N24" s="9">
        <v>0</v>
      </c>
      <c r="O24" s="9">
        <v>0</v>
      </c>
      <c r="P24" s="9">
        <v>0</v>
      </c>
      <c r="Q24" s="9">
        <v>0</v>
      </c>
      <c r="R24" s="9">
        <v>0</v>
      </c>
      <c r="S24" s="9">
        <v>0</v>
      </c>
    </row>
    <row r="25" spans="1:19" s="4" customFormat="1" ht="15" customHeight="1" x14ac:dyDescent="0.35">
      <c r="A25" s="4" t="s">
        <v>19</v>
      </c>
      <c r="C25" s="9">
        <v>0</v>
      </c>
      <c r="D25" s="9">
        <v>0</v>
      </c>
      <c r="E25" s="9">
        <v>5.1884589662749594</v>
      </c>
      <c r="F25" s="9">
        <v>30.083041941339445</v>
      </c>
      <c r="G25" s="9">
        <v>81.137250406038021</v>
      </c>
      <c r="H25" s="9">
        <v>94.890226425909987</v>
      </c>
      <c r="I25" s="10">
        <v>116.15962548963408</v>
      </c>
      <c r="J25" s="9">
        <v>0</v>
      </c>
      <c r="K25" s="9">
        <v>1.0396203554982326</v>
      </c>
      <c r="L25" s="9">
        <v>0.94161940718448456</v>
      </c>
      <c r="M25" s="9">
        <v>128.66968330381198</v>
      </c>
      <c r="N25" s="9">
        <v>149.20885520793635</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0</v>
      </c>
      <c r="K26" s="21">
        <v>1.0396203554982326</v>
      </c>
      <c r="L26" s="21">
        <v>0.94161940718448456</v>
      </c>
      <c r="M26" s="21">
        <v>1.5296833038119806</v>
      </c>
      <c r="N26" s="21">
        <v>12.35885520793637</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0</v>
      </c>
      <c r="K27" s="21">
        <v>0</v>
      </c>
      <c r="L27" s="21">
        <v>0</v>
      </c>
      <c r="M27" s="21">
        <v>123.54</v>
      </c>
      <c r="N27" s="21">
        <v>133</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0</v>
      </c>
      <c r="L29" s="21">
        <v>0</v>
      </c>
      <c r="M29" s="21">
        <v>3.6</v>
      </c>
      <c r="N29" s="21">
        <v>3.85</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115.13503391611732</v>
      </c>
      <c r="K30" s="9">
        <v>132.26716346613165</v>
      </c>
      <c r="L30" s="9">
        <v>128.4953854972772</v>
      </c>
      <c r="M30" s="9">
        <v>0.10829464029808378</v>
      </c>
      <c r="N30" s="9">
        <v>0.89117177796887859</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1.2583E-2</v>
      </c>
      <c r="L31" s="9">
        <v>3.4005000000000001E-2</v>
      </c>
      <c r="M31" s="9">
        <v>8.3223000000000005E-2</v>
      </c>
      <c r="N31" s="9">
        <v>6.548031541702494E-2</v>
      </c>
      <c r="O31" s="9">
        <v>0</v>
      </c>
      <c r="P31" s="9">
        <v>0</v>
      </c>
      <c r="Q31" s="9">
        <v>0</v>
      </c>
      <c r="R31" s="9">
        <v>0</v>
      </c>
      <c r="S31" s="9">
        <v>0</v>
      </c>
    </row>
    <row r="32" spans="1:19" s="4" customFormat="1" ht="15" customHeight="1" x14ac:dyDescent="0.35">
      <c r="A32" s="11" t="s">
        <v>171</v>
      </c>
      <c r="C32" s="12">
        <v>123.62174639962477</v>
      </c>
      <c r="D32" s="12">
        <v>125.71348491738492</v>
      </c>
      <c r="E32" s="12">
        <v>140.73311491713258</v>
      </c>
      <c r="F32" s="12">
        <v>163.46808646927252</v>
      </c>
      <c r="G32" s="12">
        <v>228.60070698385402</v>
      </c>
      <c r="H32" s="12">
        <v>235.30464708050533</v>
      </c>
      <c r="I32" s="24">
        <v>264.54955095021978</v>
      </c>
      <c r="J32" s="12">
        <v>149.18314703353397</v>
      </c>
      <c r="K32" s="12">
        <v>165.11999796007373</v>
      </c>
      <c r="L32" s="12">
        <v>164.17902557275244</v>
      </c>
      <c r="M32" s="12">
        <v>308.40229008139869</v>
      </c>
      <c r="N32" s="12">
        <v>386.63219880796214</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4021.6556120893206</v>
      </c>
      <c r="D35" s="12">
        <v>4117.1879075167826</v>
      </c>
      <c r="E35" s="12">
        <v>4274.0474967328346</v>
      </c>
      <c r="F35" s="12">
        <v>4390.8604752716528</v>
      </c>
      <c r="G35" s="12">
        <v>4318.6456100124196</v>
      </c>
      <c r="H35" s="12">
        <v>4238.5608366074894</v>
      </c>
      <c r="I35" s="12">
        <v>4480.8104186697519</v>
      </c>
      <c r="J35" s="12">
        <v>4313.2768128403559</v>
      </c>
      <c r="K35" s="12">
        <v>4194.1105469699196</v>
      </c>
      <c r="L35" s="12">
        <v>4344.0327962066494</v>
      </c>
      <c r="M35" s="12">
        <v>4362.6475650312414</v>
      </c>
      <c r="N35" s="12">
        <v>4359.3183730508208</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3.0739018534558484E-2</v>
      </c>
      <c r="D37" s="15">
        <f t="shared" si="2"/>
        <v>3.0533822536462037E-2</v>
      </c>
      <c r="E37" s="15">
        <f t="shared" si="2"/>
        <v>3.2927363353989804E-2</v>
      </c>
      <c r="F37" s="15">
        <f t="shared" si="2"/>
        <v>3.7229168949887689E-2</v>
      </c>
      <c r="G37" s="15">
        <f t="shared" si="2"/>
        <v>5.2933425806892406E-2</v>
      </c>
      <c r="H37" s="15">
        <f t="shared" si="2"/>
        <v>5.5515222300983019E-2</v>
      </c>
      <c r="I37" s="27">
        <f t="shared" si="2"/>
        <v>5.9040558789978527E-2</v>
      </c>
      <c r="J37" s="15">
        <f t="shared" si="2"/>
        <v>3.4586963347547059E-2</v>
      </c>
      <c r="K37" s="15">
        <f t="shared" si="2"/>
        <v>3.9369491125923341E-2</v>
      </c>
      <c r="L37" s="15">
        <f t="shared" si="2"/>
        <v>3.7794149647332062E-2</v>
      </c>
      <c r="M37" s="15">
        <f t="shared" si="2"/>
        <v>7.0691543491478478E-2</v>
      </c>
      <c r="N37" s="15">
        <f t="shared" si="2"/>
        <v>8.8690975451141893E-2</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1028.1599312123817</v>
      </c>
      <c r="D40" s="9">
        <v>1100.434699531862</v>
      </c>
      <c r="E40" s="9">
        <v>1052.0684054647941</v>
      </c>
      <c r="F40" s="9">
        <v>1017.3640966848189</v>
      </c>
      <c r="G40" s="9">
        <v>1048.0796789911149</v>
      </c>
      <c r="H40" s="9">
        <v>1012.4438712142926</v>
      </c>
      <c r="I40" s="10">
        <v>1162.2002483997326</v>
      </c>
      <c r="J40" s="9">
        <v>1124.7253272188784</v>
      </c>
      <c r="K40" s="9">
        <v>1033.1995796312219</v>
      </c>
      <c r="L40" s="9">
        <v>921.89739180280878</v>
      </c>
      <c r="M40" s="9">
        <v>740.70889462119044</v>
      </c>
      <c r="N40" s="9">
        <v>802.83271233400205</v>
      </c>
      <c r="O40" s="9">
        <v>0</v>
      </c>
      <c r="P40" s="9">
        <v>0</v>
      </c>
      <c r="Q40" s="9">
        <v>0</v>
      </c>
      <c r="R40" s="9">
        <v>0</v>
      </c>
      <c r="S40" s="9">
        <v>0</v>
      </c>
    </row>
    <row r="41" spans="1:19" s="4" customFormat="1" ht="15" customHeight="1" x14ac:dyDescent="0.35">
      <c r="A41" s="4" t="s">
        <v>33</v>
      </c>
      <c r="C41" s="9">
        <v>92.40947740517818</v>
      </c>
      <c r="D41" s="9">
        <v>96.780357313461352</v>
      </c>
      <c r="E41" s="9">
        <v>101.91554409095252</v>
      </c>
      <c r="F41" s="9">
        <v>105.16384828508646</v>
      </c>
      <c r="G41" s="9">
        <v>114.6221457915353</v>
      </c>
      <c r="H41" s="9">
        <v>124.82086557752937</v>
      </c>
      <c r="I41" s="10">
        <v>176.650425145696</v>
      </c>
      <c r="J41" s="9">
        <v>189.11818094965128</v>
      </c>
      <c r="K41" s="9">
        <v>212.16680997420465</v>
      </c>
      <c r="L41" s="9">
        <v>238.46374319289194</v>
      </c>
      <c r="M41" s="9">
        <v>232.30151905990255</v>
      </c>
      <c r="N41" s="9">
        <v>258.19241425432313</v>
      </c>
      <c r="O41" s="9">
        <v>0</v>
      </c>
      <c r="P41" s="9">
        <v>0</v>
      </c>
      <c r="Q41" s="9">
        <v>0</v>
      </c>
      <c r="R41" s="9">
        <v>0</v>
      </c>
      <c r="S41" s="9">
        <v>0</v>
      </c>
    </row>
    <row r="42" spans="1:19" s="4" customFormat="1" ht="15" customHeight="1" x14ac:dyDescent="0.35">
      <c r="A42" s="4" t="s">
        <v>34</v>
      </c>
      <c r="C42" s="9">
        <v>87.896050285663279</v>
      </c>
      <c r="D42" s="9">
        <v>103.79710715962216</v>
      </c>
      <c r="E42" s="9">
        <v>135.9966394982138</v>
      </c>
      <c r="F42" s="9">
        <v>166.87977980818289</v>
      </c>
      <c r="G42" s="9">
        <v>204.39647164403439</v>
      </c>
      <c r="H42" s="9">
        <v>239.56538872573466</v>
      </c>
      <c r="I42" s="9">
        <v>275.3011479323078</v>
      </c>
      <c r="J42" s="9">
        <v>310.76732462820991</v>
      </c>
      <c r="K42" s="9">
        <v>335.6549407798521</v>
      </c>
      <c r="L42" s="9">
        <v>355.12763759097078</v>
      </c>
      <c r="M42" s="9">
        <v>370.17888739523755</v>
      </c>
      <c r="N42" s="9">
        <v>381.62878622315003</v>
      </c>
      <c r="O42" s="9">
        <v>0</v>
      </c>
      <c r="P42" s="9">
        <v>0</v>
      </c>
      <c r="Q42" s="9">
        <v>0</v>
      </c>
      <c r="R42" s="9">
        <v>0</v>
      </c>
      <c r="S42" s="9">
        <v>0</v>
      </c>
    </row>
    <row r="43" spans="1:19" s="4" customFormat="1" ht="15" customHeight="1" x14ac:dyDescent="0.35">
      <c r="A43" s="11" t="s">
        <v>35</v>
      </c>
      <c r="C43" s="12">
        <v>1208.4654589032232</v>
      </c>
      <c r="D43" s="12">
        <v>1301.0121640049454</v>
      </c>
      <c r="E43" s="12">
        <v>1289.9805890539606</v>
      </c>
      <c r="F43" s="12">
        <v>1289.4077247780883</v>
      </c>
      <c r="G43" s="12">
        <v>1367.0982964266846</v>
      </c>
      <c r="H43" s="12">
        <v>1376.8301255175566</v>
      </c>
      <c r="I43" s="12">
        <v>1614.1518214777366</v>
      </c>
      <c r="J43" s="12">
        <v>1624.6108327967397</v>
      </c>
      <c r="K43" s="12">
        <v>1581.0213303852786</v>
      </c>
      <c r="L43" s="12">
        <v>1515.4887725866715</v>
      </c>
      <c r="M43" s="12">
        <v>1343.1893010763306</v>
      </c>
      <c r="N43" s="12">
        <v>1442.6539128114753</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4740.3275015133322</v>
      </c>
      <c r="D45" s="12">
        <v>4517.4925308722432</v>
      </c>
      <c r="E45" s="12">
        <v>4542.4192056585271</v>
      </c>
      <c r="F45" s="12">
        <v>4407.1300903078491</v>
      </c>
      <c r="G45" s="12">
        <v>4433.4807364763647</v>
      </c>
      <c r="H45" s="12">
        <v>4333.0496726657366</v>
      </c>
      <c r="I45" s="12">
        <v>4956.5493565880834</v>
      </c>
      <c r="J45" s="12">
        <v>4805.527045656203</v>
      </c>
      <c r="K45" s="12">
        <v>4766.9604724508172</v>
      </c>
      <c r="L45" s="12">
        <v>4629.8004187125916</v>
      </c>
      <c r="M45" s="12">
        <v>4243.23468179669</v>
      </c>
      <c r="N45" s="12">
        <v>4267.1284518388948</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0.25493290463948431</v>
      </c>
      <c r="D47" s="15">
        <f t="shared" si="3"/>
        <v>0.28799431434892586</v>
      </c>
      <c r="E47" s="15">
        <f t="shared" si="3"/>
        <v>0.28398536785134709</v>
      </c>
      <c r="F47" s="15">
        <f t="shared" si="3"/>
        <v>0.29257310275767695</v>
      </c>
      <c r="G47" s="15">
        <f t="shared" si="3"/>
        <v>0.30835778425265581</v>
      </c>
      <c r="H47" s="15">
        <f t="shared" si="3"/>
        <v>0.31775082898380819</v>
      </c>
      <c r="I47" s="15">
        <f t="shared" si="3"/>
        <v>0.32566039503515865</v>
      </c>
      <c r="J47" s="15">
        <f t="shared" si="3"/>
        <v>0.33807131192097917</v>
      </c>
      <c r="K47" s="15">
        <f t="shared" si="3"/>
        <v>0.33166235372042741</v>
      </c>
      <c r="L47" s="15">
        <f t="shared" si="3"/>
        <v>0.32733349940127299</v>
      </c>
      <c r="M47" s="15">
        <f t="shared" si="3"/>
        <v>0.31654843575788061</v>
      </c>
      <c r="N47" s="15">
        <f t="shared" si="3"/>
        <v>0.33808541952604493</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10121.588009278516</v>
      </c>
      <c r="D50" s="9">
        <v>10371.061083431363</v>
      </c>
      <c r="E50" s="9">
        <v>10466.860679856896</v>
      </c>
      <c r="F50" s="9">
        <v>10627.372883470376</v>
      </c>
      <c r="G50" s="9">
        <v>10847.439266702017</v>
      </c>
      <c r="H50" s="9">
        <v>10922.685961446346</v>
      </c>
      <c r="I50" s="9">
        <v>10946.635959272844</v>
      </c>
      <c r="J50" s="9">
        <v>11126.985344127275</v>
      </c>
      <c r="K50" s="9">
        <v>11498.695169351337</v>
      </c>
      <c r="L50" s="9">
        <v>11741.057539360801</v>
      </c>
      <c r="M50" s="9">
        <v>11844.906866016361</v>
      </c>
      <c r="N50" s="9">
        <v>11748.670832638643</v>
      </c>
      <c r="O50" s="9">
        <v>0</v>
      </c>
      <c r="P50" s="9">
        <v>0</v>
      </c>
      <c r="Q50" s="9">
        <v>0</v>
      </c>
      <c r="R50" s="9">
        <v>0</v>
      </c>
      <c r="S50" s="9">
        <v>0</v>
      </c>
    </row>
    <row r="51" spans="1:19" s="4" customFormat="1" ht="15" customHeight="1" x14ac:dyDescent="0.35">
      <c r="A51" s="29" t="s">
        <v>42</v>
      </c>
      <c r="B51" s="29"/>
      <c r="C51" s="9">
        <v>1208.4654589032232</v>
      </c>
      <c r="D51" s="9">
        <v>1301.0121640049454</v>
      </c>
      <c r="E51" s="9">
        <v>1289.9805890539606</v>
      </c>
      <c r="F51" s="9">
        <v>1289.4077247780883</v>
      </c>
      <c r="G51" s="9">
        <v>1367.0982964266846</v>
      </c>
      <c r="H51" s="9">
        <v>1376.8301255175566</v>
      </c>
      <c r="I51" s="9">
        <v>1614.1518214777366</v>
      </c>
      <c r="J51" s="9">
        <v>1624.6108327967397</v>
      </c>
      <c r="K51" s="9">
        <v>1581.0213303852786</v>
      </c>
      <c r="L51" s="9">
        <v>1515.4887725866715</v>
      </c>
      <c r="M51" s="9">
        <v>1343.1893010763306</v>
      </c>
      <c r="N51" s="9">
        <v>1442.6539128114753</v>
      </c>
      <c r="O51" s="9">
        <v>0</v>
      </c>
      <c r="P51" s="9">
        <v>0</v>
      </c>
      <c r="Q51" s="9">
        <v>0</v>
      </c>
      <c r="R51" s="9">
        <v>0</v>
      </c>
      <c r="S51" s="9">
        <v>0</v>
      </c>
    </row>
    <row r="52" spans="1:19" s="4" customFormat="1" ht="15" customHeight="1" x14ac:dyDescent="0.35">
      <c r="A52" s="29" t="s">
        <v>43</v>
      </c>
      <c r="B52" s="29"/>
      <c r="C52" s="9">
        <v>49.448698559849909</v>
      </c>
      <c r="D52" s="9">
        <v>50.285393966953968</v>
      </c>
      <c r="E52" s="9">
        <v>59.406321346618007</v>
      </c>
      <c r="F52" s="9">
        <v>83.270588558094047</v>
      </c>
      <c r="G52" s="9">
        <v>139.95066399159262</v>
      </c>
      <c r="H52" s="9">
        <v>150.80185093995701</v>
      </c>
      <c r="I52" s="9">
        <v>175.25864342198855</v>
      </c>
      <c r="J52" s="9">
        <v>59.243336199484091</v>
      </c>
      <c r="K52" s="9">
        <v>65.666872777326034</v>
      </c>
      <c r="L52" s="9">
        <v>63.710321040890413</v>
      </c>
      <c r="M52" s="9">
        <v>194.36185871223847</v>
      </c>
      <c r="N52" s="9">
        <v>223.0695602810232</v>
      </c>
      <c r="O52" s="9">
        <v>0</v>
      </c>
      <c r="P52" s="9">
        <v>0</v>
      </c>
      <c r="Q52" s="9">
        <v>0</v>
      </c>
      <c r="R52" s="9">
        <v>0</v>
      </c>
      <c r="S52" s="9">
        <v>0</v>
      </c>
    </row>
    <row r="53" spans="1:19" s="4" customFormat="1" ht="15" customHeight="1" x14ac:dyDescent="0.35">
      <c r="A53" s="4" t="s">
        <v>44</v>
      </c>
      <c r="B53" s="29"/>
      <c r="C53" s="9">
        <f>C50+C51+C52</f>
        <v>11379.502166741589</v>
      </c>
      <c r="D53" s="9">
        <f t="shared" ref="D53:S53" si="4">D50+D51+D52</f>
        <v>11722.358641403263</v>
      </c>
      <c r="E53" s="9">
        <f t="shared" si="4"/>
        <v>11816.247590257475</v>
      </c>
      <c r="F53" s="9">
        <f t="shared" si="4"/>
        <v>12000.051196806558</v>
      </c>
      <c r="G53" s="9">
        <f t="shared" si="4"/>
        <v>12354.488227120293</v>
      </c>
      <c r="H53" s="9">
        <f t="shared" si="4"/>
        <v>12450.317937903861</v>
      </c>
      <c r="I53" s="9">
        <f t="shared" si="4"/>
        <v>12736.046424172569</v>
      </c>
      <c r="J53" s="9">
        <f t="shared" si="4"/>
        <v>12810.839513123499</v>
      </c>
      <c r="K53" s="9">
        <f t="shared" si="4"/>
        <v>13145.383372513941</v>
      </c>
      <c r="L53" s="9">
        <f t="shared" si="4"/>
        <v>13320.256632988363</v>
      </c>
      <c r="M53" s="9">
        <f t="shared" si="4"/>
        <v>13382.45802580493</v>
      </c>
      <c r="N53" s="9">
        <f t="shared" si="4"/>
        <v>13414.394305731141</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30.224</v>
      </c>
      <c r="L57" s="9">
        <v>144.80000000000001</v>
      </c>
      <c r="M57" s="9">
        <v>221.66809974204645</v>
      </c>
      <c r="N57" s="9">
        <v>347.549441</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11379.502166741589</v>
      </c>
      <c r="D60" s="12">
        <f t="shared" si="5"/>
        <v>11722.358641403263</v>
      </c>
      <c r="E60" s="12">
        <f t="shared" si="5"/>
        <v>11816.247590257475</v>
      </c>
      <c r="F60" s="12">
        <f t="shared" si="5"/>
        <v>12000.051196806558</v>
      </c>
      <c r="G60" s="12">
        <f t="shared" si="5"/>
        <v>12354.488227120293</v>
      </c>
      <c r="H60" s="12">
        <f t="shared" si="5"/>
        <v>12450.317937903861</v>
      </c>
      <c r="I60" s="12">
        <f t="shared" si="5"/>
        <v>12736.046424172569</v>
      </c>
      <c r="J60" s="12">
        <f t="shared" si="5"/>
        <v>12810.839513123499</v>
      </c>
      <c r="K60" s="12">
        <f t="shared" si="5"/>
        <v>13175.607372513941</v>
      </c>
      <c r="L60" s="12">
        <f t="shared" si="5"/>
        <v>13465.056632988362</v>
      </c>
      <c r="M60" s="12">
        <f t="shared" si="5"/>
        <v>13604.126125546976</v>
      </c>
      <c r="N60" s="12">
        <f t="shared" si="5"/>
        <v>13761.94374673114</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19505.631986242479</v>
      </c>
      <c r="D63" s="9">
        <v>19514.397630648706</v>
      </c>
      <c r="E63" s="9">
        <v>19481.836495653006</v>
      </c>
      <c r="F63" s="9">
        <v>19785.83445113213</v>
      </c>
      <c r="G63" s="9">
        <v>19806.239954141587</v>
      </c>
      <c r="H63" s="9">
        <v>18968.215916690551</v>
      </c>
      <c r="I63" s="9">
        <v>20527.707824591573</v>
      </c>
      <c r="J63" s="9">
        <v>19524.278054839018</v>
      </c>
      <c r="K63" s="9">
        <v>19740.192070316232</v>
      </c>
      <c r="L63" s="9">
        <v>19846.217751027038</v>
      </c>
      <c r="M63" s="9">
        <v>19236.149135377855</v>
      </c>
      <c r="N63" s="9">
        <v>19438.460074519917</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19593.528036528143</v>
      </c>
      <c r="D66" s="9">
        <v>19618.194737808328</v>
      </c>
      <c r="E66" s="9">
        <v>19617.833135151221</v>
      </c>
      <c r="F66" s="9">
        <v>19952.714230940313</v>
      </c>
      <c r="G66" s="9">
        <v>20010.636425785622</v>
      </c>
      <c r="H66" s="9">
        <v>19207.781305416287</v>
      </c>
      <c r="I66" s="9">
        <v>20803.008972523879</v>
      </c>
      <c r="J66" s="9">
        <v>19835.045379467228</v>
      </c>
      <c r="K66" s="9">
        <v>20075.847011096084</v>
      </c>
      <c r="L66" s="9">
        <v>20201.345388618007</v>
      </c>
      <c r="M66" s="9">
        <v>19606.328022773094</v>
      </c>
      <c r="N66" s="9">
        <v>19820.088860743068</v>
      </c>
      <c r="O66" s="9">
        <v>0</v>
      </c>
      <c r="P66" s="9">
        <v>0</v>
      </c>
      <c r="Q66" s="9">
        <v>0</v>
      </c>
      <c r="R66" s="9">
        <v>0</v>
      </c>
      <c r="S66" s="9">
        <v>0</v>
      </c>
    </row>
    <row r="67" spans="1:27" s="4" customFormat="1" ht="15" customHeight="1" x14ac:dyDescent="0.35">
      <c r="A67" s="11" t="s">
        <v>54</v>
      </c>
      <c r="C67" s="9">
        <v>19593.528036528143</v>
      </c>
      <c r="D67" s="9">
        <v>19618.194737808328</v>
      </c>
      <c r="E67" s="9">
        <v>19617.833135151221</v>
      </c>
      <c r="F67" s="9">
        <v>19952.714230940313</v>
      </c>
      <c r="G67" s="9">
        <v>20010.636425785622</v>
      </c>
      <c r="H67" s="9">
        <v>19207.781305416287</v>
      </c>
      <c r="I67" s="9">
        <v>20803.008972523879</v>
      </c>
      <c r="J67" s="9">
        <v>19835.045379467228</v>
      </c>
      <c r="K67" s="9">
        <v>20075.847011096084</v>
      </c>
      <c r="L67" s="9">
        <v>20201.345388618007</v>
      </c>
      <c r="M67" s="9">
        <v>19606.328022773094</v>
      </c>
      <c r="N67" s="9">
        <v>19820.088860743068</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0.58077861963025879</v>
      </c>
      <c r="D69" s="15">
        <f t="shared" si="6"/>
        <v>0.59752483845069848</v>
      </c>
      <c r="E69" s="15">
        <f t="shared" si="6"/>
        <v>0.60232175025921342</v>
      </c>
      <c r="F69" s="15">
        <f t="shared" si="6"/>
        <v>0.60142450084301291</v>
      </c>
      <c r="G69" s="15">
        <f t="shared" si="6"/>
        <v>0.61739606698367433</v>
      </c>
      <c r="H69" s="15">
        <f t="shared" si="6"/>
        <v>0.64819136265327382</v>
      </c>
      <c r="I69" s="15">
        <f t="shared" si="6"/>
        <v>0.61222135898677144</v>
      </c>
      <c r="J69" s="15">
        <f t="shared" si="6"/>
        <v>0.64586892885987435</v>
      </c>
      <c r="K69" s="15">
        <f t="shared" si="6"/>
        <v>0.65629148126261749</v>
      </c>
      <c r="L69" s="15">
        <f t="shared" si="6"/>
        <v>0.66654256802989686</v>
      </c>
      <c r="M69" s="15">
        <f t="shared" si="6"/>
        <v>0.69386404785972899</v>
      </c>
      <c r="N69" s="15">
        <f t="shared" si="6"/>
        <v>0.6943431910635337</v>
      </c>
      <c r="O69" s="15" t="str">
        <f t="shared" si="6"/>
        <v/>
      </c>
      <c r="P69" s="15" t="str">
        <f t="shared" si="6"/>
        <v/>
      </c>
      <c r="Q69" s="15" t="str">
        <f t="shared" si="6"/>
        <v/>
      </c>
      <c r="R69" s="15" t="str">
        <f t="shared" si="6"/>
        <v/>
      </c>
      <c r="S69" s="15"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106" t="s">
        <v>106</v>
      </c>
      <c r="E72" s="33"/>
      <c r="F72" s="3"/>
      <c r="G72" s="3"/>
      <c r="H72" s="3"/>
      <c r="I72" s="34"/>
      <c r="J72" s="192" t="s">
        <v>59</v>
      </c>
      <c r="K72" s="192"/>
      <c r="L72" s="192" t="s">
        <v>60</v>
      </c>
      <c r="M72" s="192"/>
      <c r="N72" s="192" t="s">
        <v>61</v>
      </c>
      <c r="O72" s="192"/>
      <c r="P72" s="192" t="s">
        <v>62</v>
      </c>
      <c r="Q72" s="192"/>
      <c r="R72" s="35"/>
      <c r="S72" s="106" t="s">
        <v>63</v>
      </c>
    </row>
    <row r="73" spans="1:27" s="4" customFormat="1" ht="22.5" customHeight="1" x14ac:dyDescent="0.35">
      <c r="D73" s="105">
        <v>0.58199999999999996</v>
      </c>
      <c r="J73" s="191">
        <v>0.60060000000000002</v>
      </c>
      <c r="K73" s="191"/>
      <c r="L73" s="191">
        <v>0.6099</v>
      </c>
      <c r="M73" s="191"/>
      <c r="N73" s="191">
        <v>0.62385000000000002</v>
      </c>
      <c r="O73" s="191"/>
      <c r="P73" s="191">
        <v>0.64244999999999997</v>
      </c>
      <c r="Q73" s="191"/>
      <c r="R73" s="37"/>
      <c r="S73" s="105">
        <v>0.67500000000000004</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7030A0"/>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110</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562.88976404114214</v>
      </c>
      <c r="D7" s="9">
        <v>566.05411743601439</v>
      </c>
      <c r="E7" s="9">
        <v>571.88202596643703</v>
      </c>
      <c r="F7" s="9">
        <v>863.16437516394046</v>
      </c>
      <c r="G7" s="9">
        <v>939.08725134110614</v>
      </c>
      <c r="H7" s="9">
        <v>952.58164751629681</v>
      </c>
      <c r="I7" s="9">
        <v>971.6588780205791</v>
      </c>
      <c r="J7" s="9">
        <v>985.5692765040219</v>
      </c>
      <c r="K7" s="9">
        <v>991.92542877989672</v>
      </c>
      <c r="L7" s="9">
        <v>1055.3354458175199</v>
      </c>
      <c r="M7" s="9">
        <v>1061.4386332028457</v>
      </c>
      <c r="N7" s="9">
        <v>1073.9984002601302</v>
      </c>
      <c r="O7" s="9">
        <v>0</v>
      </c>
      <c r="P7" s="9">
        <v>0</v>
      </c>
      <c r="Q7" s="9">
        <v>0</v>
      </c>
      <c r="R7" s="9">
        <v>0</v>
      </c>
      <c r="S7" s="9">
        <v>0</v>
      </c>
    </row>
    <row r="8" spans="1:27" s="4" customFormat="1" ht="15" customHeight="1" x14ac:dyDescent="0.35">
      <c r="A8" s="4" t="s">
        <v>3</v>
      </c>
      <c r="C8" s="9">
        <v>0</v>
      </c>
      <c r="D8" s="9">
        <v>0</v>
      </c>
      <c r="E8" s="9">
        <v>0</v>
      </c>
      <c r="F8" s="9">
        <v>0</v>
      </c>
      <c r="G8" s="9">
        <v>0</v>
      </c>
      <c r="H8" s="9">
        <v>0</v>
      </c>
      <c r="I8" s="9">
        <v>0</v>
      </c>
      <c r="J8" s="9">
        <v>0</v>
      </c>
      <c r="K8" s="9">
        <v>0</v>
      </c>
      <c r="L8" s="9">
        <v>0.25795356835769562</v>
      </c>
      <c r="M8" s="9">
        <v>0.67559267903205988</v>
      </c>
      <c r="N8" s="9">
        <v>0.87307361597989275</v>
      </c>
      <c r="O8" s="9">
        <v>0</v>
      </c>
      <c r="P8" s="9">
        <v>0</v>
      </c>
      <c r="Q8" s="9">
        <v>0</v>
      </c>
      <c r="R8" s="9">
        <v>0</v>
      </c>
      <c r="S8" s="9">
        <v>0</v>
      </c>
    </row>
    <row r="9" spans="1:27" s="4" customFormat="1" ht="15" customHeight="1" x14ac:dyDescent="0.35">
      <c r="A9" s="4" t="s">
        <v>4</v>
      </c>
      <c r="C9" s="9">
        <v>0</v>
      </c>
      <c r="D9" s="9">
        <v>0</v>
      </c>
      <c r="E9" s="9">
        <v>0</v>
      </c>
      <c r="F9" s="9">
        <v>0</v>
      </c>
      <c r="G9" s="9">
        <v>0</v>
      </c>
      <c r="H9" s="9">
        <v>0</v>
      </c>
      <c r="I9" s="9">
        <v>0</v>
      </c>
      <c r="J9" s="9">
        <v>0</v>
      </c>
      <c r="K9" s="9">
        <v>0</v>
      </c>
      <c r="L9" s="9">
        <v>0</v>
      </c>
      <c r="M9" s="9">
        <v>0</v>
      </c>
      <c r="N9" s="9">
        <v>0</v>
      </c>
      <c r="O9" s="9">
        <v>0</v>
      </c>
      <c r="P9" s="9">
        <v>0</v>
      </c>
      <c r="Q9" s="9">
        <v>0</v>
      </c>
      <c r="R9" s="9">
        <v>0</v>
      </c>
      <c r="S9" s="9">
        <v>0</v>
      </c>
    </row>
    <row r="10" spans="1:27" s="4" customFormat="1" ht="15" customHeight="1" x14ac:dyDescent="0.35">
      <c r="A10" s="4" t="s">
        <v>5</v>
      </c>
      <c r="C10" s="9">
        <v>0</v>
      </c>
      <c r="D10" s="9">
        <v>0</v>
      </c>
      <c r="E10" s="9">
        <v>0</v>
      </c>
      <c r="F10" s="9">
        <v>0</v>
      </c>
      <c r="G10" s="9">
        <v>0</v>
      </c>
      <c r="H10" s="9">
        <v>0</v>
      </c>
      <c r="I10" s="9">
        <v>0</v>
      </c>
      <c r="J10" s="9">
        <v>0</v>
      </c>
      <c r="K10" s="9">
        <v>0</v>
      </c>
      <c r="L10" s="9">
        <v>0</v>
      </c>
      <c r="M10" s="9">
        <v>0</v>
      </c>
      <c r="N10" s="9">
        <v>0</v>
      </c>
      <c r="O10" s="9">
        <v>0</v>
      </c>
      <c r="P10" s="9">
        <v>0</v>
      </c>
      <c r="Q10" s="9">
        <v>0</v>
      </c>
      <c r="R10" s="9">
        <v>0</v>
      </c>
      <c r="S10" s="9">
        <v>0</v>
      </c>
    </row>
    <row r="11" spans="1:27" s="4" customFormat="1" ht="15" customHeight="1" x14ac:dyDescent="0.35">
      <c r="A11" s="4" t="s">
        <v>6</v>
      </c>
      <c r="C11" s="9">
        <v>127.75133276010321</v>
      </c>
      <c r="D11" s="9">
        <v>142.92450558899401</v>
      </c>
      <c r="E11" s="9">
        <v>226.42020636285466</v>
      </c>
      <c r="F11" s="9">
        <v>307.76362854686147</v>
      </c>
      <c r="G11" s="9">
        <v>347.21582115219252</v>
      </c>
      <c r="H11" s="9">
        <v>391.5404987102321</v>
      </c>
      <c r="I11" s="10">
        <v>383.94858125537399</v>
      </c>
      <c r="J11" s="9">
        <v>404.25305245055893</v>
      </c>
      <c r="K11" s="9">
        <v>447.9400687876182</v>
      </c>
      <c r="L11" s="9">
        <v>450.9906276870164</v>
      </c>
      <c r="M11" s="9">
        <v>450.42252794496994</v>
      </c>
      <c r="N11" s="9">
        <v>430.18073946689617</v>
      </c>
      <c r="O11" s="9">
        <v>0</v>
      </c>
      <c r="P11" s="9">
        <v>0</v>
      </c>
      <c r="Q11" s="9">
        <v>0</v>
      </c>
      <c r="R11" s="9">
        <v>0</v>
      </c>
      <c r="S11" s="9">
        <v>0</v>
      </c>
    </row>
    <row r="12" spans="1:27" s="4" customFormat="1" ht="15" customHeight="1" x14ac:dyDescent="0.35">
      <c r="A12" s="11" t="s">
        <v>7</v>
      </c>
      <c r="B12" s="11"/>
      <c r="C12" s="12">
        <f>SUM(C7:C11)</f>
        <v>690.64109680124534</v>
      </c>
      <c r="D12" s="12">
        <f t="shared" ref="D12:S12" si="0">SUM(D7:D11)</f>
        <v>708.97862302500835</v>
      </c>
      <c r="E12" s="12">
        <f t="shared" si="0"/>
        <v>798.30223232929166</v>
      </c>
      <c r="F12" s="12">
        <f t="shared" si="0"/>
        <v>1170.9280037108019</v>
      </c>
      <c r="G12" s="12">
        <f t="shared" si="0"/>
        <v>1286.3030724932987</v>
      </c>
      <c r="H12" s="12">
        <f t="shared" si="0"/>
        <v>1344.1221462265289</v>
      </c>
      <c r="I12" s="12">
        <f t="shared" si="0"/>
        <v>1355.607459275953</v>
      </c>
      <c r="J12" s="12">
        <f t="shared" si="0"/>
        <v>1389.8223289545808</v>
      </c>
      <c r="K12" s="12">
        <f t="shared" si="0"/>
        <v>1439.8654975675149</v>
      </c>
      <c r="L12" s="12">
        <f t="shared" si="0"/>
        <v>1506.5840270728941</v>
      </c>
      <c r="M12" s="12">
        <f t="shared" si="0"/>
        <v>1512.5367538268476</v>
      </c>
      <c r="N12" s="12">
        <f t="shared" si="0"/>
        <v>1505.0522133430063</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741.44453998280301</v>
      </c>
      <c r="D15" s="12">
        <v>746.86156491831468</v>
      </c>
      <c r="E15" s="12">
        <v>853.82631126397246</v>
      </c>
      <c r="F15" s="12">
        <v>1029.8366294067068</v>
      </c>
      <c r="G15" s="12">
        <v>1415.9071367153913</v>
      </c>
      <c r="H15" s="12">
        <v>1447.463456577816</v>
      </c>
      <c r="I15" s="12">
        <v>1466.8099742046431</v>
      </c>
      <c r="J15" s="12">
        <v>1479.8796216680996</v>
      </c>
      <c r="K15" s="12">
        <v>1508.9423903697334</v>
      </c>
      <c r="L15" s="12">
        <v>1557.6956147893377</v>
      </c>
      <c r="M15" s="12">
        <v>1558.2115219260534</v>
      </c>
      <c r="N15" s="12">
        <v>1616.4230438521067</v>
      </c>
      <c r="O15" s="12">
        <v>0</v>
      </c>
      <c r="P15" s="12">
        <v>0</v>
      </c>
      <c r="Q15" s="12">
        <v>0</v>
      </c>
      <c r="R15" s="12">
        <v>0</v>
      </c>
      <c r="S15" s="12">
        <v>0</v>
      </c>
    </row>
    <row r="16" spans="1:27" s="7" customFormat="1" ht="27" customHeight="1" thickBot="1" x14ac:dyDescent="0.4">
      <c r="A16" s="13" t="s">
        <v>11</v>
      </c>
      <c r="B16" s="14"/>
      <c r="C16" s="15">
        <f t="shared" ref="C16:S16" si="1">IF(C15&gt;0,C12/C15,"")</f>
        <v>0.9314804541109224</v>
      </c>
      <c r="D16" s="15">
        <f t="shared" si="1"/>
        <v>0.94927715700907755</v>
      </c>
      <c r="E16" s="15">
        <f t="shared" si="1"/>
        <v>0.93497028821648165</v>
      </c>
      <c r="F16" s="15">
        <f t="shared" si="1"/>
        <v>1.1370036472536216</v>
      </c>
      <c r="G16" s="15">
        <f t="shared" si="1"/>
        <v>0.90846570310907049</v>
      </c>
      <c r="H16" s="15">
        <f t="shared" si="1"/>
        <v>0.92860523705682141</v>
      </c>
      <c r="I16" s="15">
        <f t="shared" si="1"/>
        <v>0.92418751107212227</v>
      </c>
      <c r="J16" s="15">
        <f t="shared" si="1"/>
        <v>0.93914552819370034</v>
      </c>
      <c r="K16" s="15">
        <f t="shared" si="1"/>
        <v>0.95422165004901693</v>
      </c>
      <c r="L16" s="15">
        <f t="shared" si="1"/>
        <v>0.96718769236353286</v>
      </c>
      <c r="M16" s="15">
        <f t="shared" si="1"/>
        <v>0.97068769710883107</v>
      </c>
      <c r="N16" s="15">
        <f t="shared" si="1"/>
        <v>0.93110044370334388</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v>
      </c>
      <c r="I19" s="9">
        <v>0</v>
      </c>
      <c r="J19" s="9">
        <v>0</v>
      </c>
      <c r="K19" s="9">
        <v>0</v>
      </c>
      <c r="L19" s="9">
        <v>0</v>
      </c>
      <c r="M19" s="9">
        <v>0</v>
      </c>
      <c r="N19" s="9">
        <v>0</v>
      </c>
      <c r="O19" s="9">
        <v>0</v>
      </c>
      <c r="P19" s="9">
        <v>0</v>
      </c>
      <c r="Q19" s="9">
        <v>0</v>
      </c>
      <c r="R19" s="9">
        <v>0</v>
      </c>
      <c r="S19" s="9">
        <v>0</v>
      </c>
    </row>
    <row r="20" spans="1:19" s="4" customFormat="1" ht="15" customHeight="1" x14ac:dyDescent="0.35">
      <c r="A20" s="4" t="s">
        <v>14</v>
      </c>
      <c r="C20" s="9">
        <v>0</v>
      </c>
      <c r="D20" s="9">
        <v>0</v>
      </c>
      <c r="E20" s="9">
        <v>0</v>
      </c>
      <c r="F20" s="9">
        <v>0</v>
      </c>
      <c r="G20" s="9">
        <v>0</v>
      </c>
      <c r="H20" s="9">
        <v>0</v>
      </c>
      <c r="I20" s="9">
        <v>0</v>
      </c>
      <c r="J20" s="9">
        <v>0</v>
      </c>
      <c r="K20" s="9">
        <v>0</v>
      </c>
      <c r="L20" s="9">
        <v>0</v>
      </c>
      <c r="M20" s="9">
        <v>0</v>
      </c>
      <c r="N20" s="9">
        <v>0</v>
      </c>
      <c r="O20" s="9">
        <v>0</v>
      </c>
      <c r="P20" s="9">
        <v>0</v>
      </c>
      <c r="Q20" s="9">
        <v>0</v>
      </c>
      <c r="R20" s="9">
        <v>0</v>
      </c>
      <c r="S20" s="9">
        <v>0</v>
      </c>
    </row>
    <row r="21" spans="1:19" s="4" customFormat="1" ht="15" customHeight="1" x14ac:dyDescent="0.35">
      <c r="A21" s="4" t="s">
        <v>15</v>
      </c>
      <c r="C21" s="9">
        <v>0</v>
      </c>
      <c r="D21" s="9">
        <v>0</v>
      </c>
      <c r="E21" s="9">
        <v>0</v>
      </c>
      <c r="F21" s="9">
        <v>0</v>
      </c>
      <c r="G21" s="9">
        <v>0</v>
      </c>
      <c r="H21" s="9">
        <v>0</v>
      </c>
      <c r="I21" s="9">
        <v>0</v>
      </c>
      <c r="J21" s="9">
        <v>0</v>
      </c>
      <c r="K21" s="9">
        <v>0</v>
      </c>
      <c r="L21" s="9">
        <v>0</v>
      </c>
      <c r="M21" s="9">
        <v>0</v>
      </c>
      <c r="N21" s="9">
        <v>0</v>
      </c>
      <c r="O21" s="9">
        <v>0</v>
      </c>
      <c r="P21" s="9">
        <v>0</v>
      </c>
      <c r="Q21" s="9">
        <v>0</v>
      </c>
      <c r="R21" s="9">
        <v>0</v>
      </c>
      <c r="S21" s="9">
        <v>0</v>
      </c>
    </row>
    <row r="22" spans="1:19" s="4" customFormat="1" ht="15" customHeight="1" x14ac:dyDescent="0.35">
      <c r="A22" s="4" t="s">
        <v>16</v>
      </c>
      <c r="C22" s="9">
        <v>0</v>
      </c>
      <c r="D22" s="9">
        <v>0</v>
      </c>
      <c r="E22" s="9">
        <v>0</v>
      </c>
      <c r="F22" s="9">
        <v>0</v>
      </c>
      <c r="G22" s="9">
        <v>0</v>
      </c>
      <c r="H22" s="9">
        <v>0</v>
      </c>
      <c r="I22" s="9">
        <v>0</v>
      </c>
      <c r="J22" s="9">
        <v>0</v>
      </c>
      <c r="K22" s="9">
        <v>0</v>
      </c>
      <c r="L22" s="9">
        <v>0</v>
      </c>
      <c r="M22" s="9">
        <v>0</v>
      </c>
      <c r="N22" s="9">
        <v>0</v>
      </c>
      <c r="O22" s="9">
        <v>0</v>
      </c>
      <c r="P22" s="9">
        <v>0</v>
      </c>
      <c r="Q22" s="9">
        <v>0</v>
      </c>
      <c r="R22" s="9">
        <v>0</v>
      </c>
      <c r="S22" s="9">
        <v>0</v>
      </c>
    </row>
    <row r="23" spans="1:19" s="4" customFormat="1" ht="15" customHeight="1" x14ac:dyDescent="0.35">
      <c r="A23" s="16" t="s">
        <v>17</v>
      </c>
      <c r="C23" s="9">
        <v>0</v>
      </c>
      <c r="D23" s="9">
        <v>0</v>
      </c>
      <c r="E23" s="9">
        <v>0</v>
      </c>
      <c r="F23" s="9">
        <v>0</v>
      </c>
      <c r="G23" s="9">
        <v>0</v>
      </c>
      <c r="H23" s="9">
        <v>0</v>
      </c>
      <c r="I23" s="9">
        <v>0</v>
      </c>
      <c r="J23" s="9">
        <v>0</v>
      </c>
      <c r="K23" s="9">
        <v>7.946582210422376E-2</v>
      </c>
      <c r="L23" s="9">
        <v>0.16150396013649185</v>
      </c>
      <c r="M23" s="9">
        <v>0.32819317284574956</v>
      </c>
      <c r="N23" s="9">
        <v>1.5801002712731833</v>
      </c>
      <c r="O23" s="9">
        <v>0</v>
      </c>
      <c r="P23" s="9">
        <v>0</v>
      </c>
      <c r="Q23" s="9">
        <v>0</v>
      </c>
      <c r="R23" s="9">
        <v>0</v>
      </c>
      <c r="S23" s="9">
        <v>0</v>
      </c>
    </row>
    <row r="24" spans="1:19" s="4" customFormat="1" ht="15" customHeight="1" x14ac:dyDescent="0.35">
      <c r="A24" s="16" t="s">
        <v>18</v>
      </c>
      <c r="C24" s="9">
        <v>0</v>
      </c>
      <c r="D24" s="9">
        <v>0</v>
      </c>
      <c r="E24" s="9">
        <v>0</v>
      </c>
      <c r="F24" s="9">
        <v>0</v>
      </c>
      <c r="G24" s="9">
        <v>0</v>
      </c>
      <c r="H24" s="9">
        <v>0</v>
      </c>
      <c r="I24" s="9">
        <v>0</v>
      </c>
      <c r="J24" s="9">
        <v>0</v>
      </c>
      <c r="K24" s="9">
        <v>6.5187006816747745E-3</v>
      </c>
      <c r="L24" s="9">
        <v>1.0465085435305221E-2</v>
      </c>
      <c r="M24" s="9">
        <v>1.5744918297844579E-2</v>
      </c>
      <c r="N24" s="9">
        <v>5.3605661658888915E-2</v>
      </c>
      <c r="O24" s="9">
        <v>0</v>
      </c>
      <c r="P24" s="9">
        <v>0</v>
      </c>
      <c r="Q24" s="9">
        <v>0</v>
      </c>
      <c r="R24" s="9">
        <v>0</v>
      </c>
      <c r="S24" s="9">
        <v>0</v>
      </c>
    </row>
    <row r="25" spans="1:19" s="4" customFormat="1" ht="15" customHeight="1" x14ac:dyDescent="0.35">
      <c r="A25" s="4" t="s">
        <v>19</v>
      </c>
      <c r="C25" s="9">
        <v>0</v>
      </c>
      <c r="D25" s="9">
        <v>0</v>
      </c>
      <c r="E25" s="9">
        <v>0</v>
      </c>
      <c r="F25" s="9">
        <v>0.21</v>
      </c>
      <c r="G25" s="9">
        <v>0.31</v>
      </c>
      <c r="H25" s="9">
        <v>0.38</v>
      </c>
      <c r="I25" s="10">
        <v>0.53</v>
      </c>
      <c r="J25" s="9">
        <v>1.1499999999999999</v>
      </c>
      <c r="K25" s="9">
        <v>1.74</v>
      </c>
      <c r="L25" s="9">
        <v>3.46</v>
      </c>
      <c r="M25" s="9">
        <v>5.93</v>
      </c>
      <c r="N25" s="9">
        <v>13.48</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1.1499999999999999</v>
      </c>
      <c r="K26" s="21">
        <v>1.74</v>
      </c>
      <c r="L26" s="21">
        <v>1.7</v>
      </c>
      <c r="M26" s="21">
        <v>2.41</v>
      </c>
      <c r="N26" s="21">
        <v>1.65</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0</v>
      </c>
      <c r="K27" s="21">
        <v>0</v>
      </c>
      <c r="L27" s="21">
        <v>1.76</v>
      </c>
      <c r="M27" s="21">
        <v>3.52</v>
      </c>
      <c r="N27" s="21">
        <v>11.83</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0</v>
      </c>
      <c r="K30" s="9">
        <v>0</v>
      </c>
      <c r="L30" s="9">
        <v>0</v>
      </c>
      <c r="M30" s="9">
        <v>0</v>
      </c>
      <c r="N30" s="9">
        <v>0</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0</v>
      </c>
      <c r="D32" s="12">
        <v>0</v>
      </c>
      <c r="E32" s="12">
        <v>0</v>
      </c>
      <c r="F32" s="12">
        <v>0.21</v>
      </c>
      <c r="G32" s="12">
        <v>0.31</v>
      </c>
      <c r="H32" s="12">
        <v>0.38</v>
      </c>
      <c r="I32" s="24">
        <v>0.53</v>
      </c>
      <c r="J32" s="12">
        <v>2.2999999999999998</v>
      </c>
      <c r="K32" s="12">
        <v>3.5594658221042237</v>
      </c>
      <c r="L32" s="12">
        <v>5.321503960136492</v>
      </c>
      <c r="M32" s="12">
        <v>8.6681931728457489</v>
      </c>
      <c r="N32" s="12">
        <v>16.710100271273184</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217.75580395528803</v>
      </c>
      <c r="D35" s="12">
        <v>217.75580395528803</v>
      </c>
      <c r="E35" s="12">
        <v>284.51323206267318</v>
      </c>
      <c r="F35" s="12">
        <v>300.1287923951466</v>
      </c>
      <c r="G35" s="12">
        <v>290.98545619566255</v>
      </c>
      <c r="H35" s="12">
        <v>283.86619470717494</v>
      </c>
      <c r="I35" s="12">
        <v>270.66470908569789</v>
      </c>
      <c r="J35" s="12">
        <v>264.19452565204926</v>
      </c>
      <c r="K35" s="12">
        <v>262.37939810834052</v>
      </c>
      <c r="L35" s="12">
        <v>268.25353205311933</v>
      </c>
      <c r="M35" s="12">
        <v>265.4671615553645</v>
      </c>
      <c r="N35" s="12">
        <v>291.00656444062287</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0</v>
      </c>
      <c r="D37" s="15">
        <f t="shared" si="2"/>
        <v>0</v>
      </c>
      <c r="E37" s="15">
        <f t="shared" si="2"/>
        <v>0</v>
      </c>
      <c r="F37" s="15">
        <f t="shared" si="2"/>
        <v>6.9969961336970314E-4</v>
      </c>
      <c r="G37" s="15">
        <f t="shared" si="2"/>
        <v>1.0653453408047714E-3</v>
      </c>
      <c r="H37" s="15">
        <f t="shared" si="2"/>
        <v>1.3386588719801343E-3</v>
      </c>
      <c r="I37" s="27">
        <f t="shared" si="2"/>
        <v>1.9581422409679253E-3</v>
      </c>
      <c r="J37" s="15">
        <f t="shared" si="2"/>
        <v>8.7057065029014138E-3</v>
      </c>
      <c r="K37" s="15">
        <f t="shared" si="2"/>
        <v>1.3566102551369011E-2</v>
      </c>
      <c r="L37" s="15">
        <f t="shared" si="2"/>
        <v>1.9837591398732198E-2</v>
      </c>
      <c r="M37" s="15">
        <f t="shared" si="2"/>
        <v>3.2652600502672546E-2</v>
      </c>
      <c r="N37" s="15">
        <f t="shared" si="2"/>
        <v>5.7421729655458414E-2</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91.549632177319197</v>
      </c>
      <c r="D40" s="9">
        <v>93.460399350339159</v>
      </c>
      <c r="E40" s="9">
        <v>95.347281933696379</v>
      </c>
      <c r="F40" s="9">
        <v>96.852011082449607</v>
      </c>
      <c r="G40" s="9">
        <v>101.67669819432503</v>
      </c>
      <c r="H40" s="9">
        <v>103.34861947071749</v>
      </c>
      <c r="I40" s="10">
        <v>101.10346804241902</v>
      </c>
      <c r="J40" s="9">
        <v>105.35492500238846</v>
      </c>
      <c r="K40" s="9">
        <v>105.47434795070221</v>
      </c>
      <c r="L40" s="9">
        <v>83.476640871309826</v>
      </c>
      <c r="M40" s="9">
        <v>84.623101175121818</v>
      </c>
      <c r="N40" s="9">
        <v>81.565873698289863</v>
      </c>
      <c r="O40" s="9">
        <v>0</v>
      </c>
      <c r="P40" s="9">
        <v>0</v>
      </c>
      <c r="Q40" s="9">
        <v>0</v>
      </c>
      <c r="R40" s="9">
        <v>0</v>
      </c>
      <c r="S40" s="9">
        <v>0</v>
      </c>
    </row>
    <row r="41" spans="1:19" s="4" customFormat="1" ht="15" customHeight="1" x14ac:dyDescent="0.35">
      <c r="A41" s="4" t="s">
        <v>33</v>
      </c>
      <c r="C41" s="9">
        <v>447.16728766599789</v>
      </c>
      <c r="D41" s="9">
        <v>457.36600745199195</v>
      </c>
      <c r="E41" s="9">
        <v>462.66838635712236</v>
      </c>
      <c r="F41" s="9">
        <v>482.97028757045956</v>
      </c>
      <c r="G41" s="9">
        <v>502.26903601796118</v>
      </c>
      <c r="H41" s="9">
        <v>501.433075379765</v>
      </c>
      <c r="I41" s="10">
        <v>498.66246297888603</v>
      </c>
      <c r="J41" s="9">
        <v>497.18161841979554</v>
      </c>
      <c r="K41" s="9">
        <v>531.21715868921376</v>
      </c>
      <c r="L41" s="9">
        <v>526.89404796025599</v>
      </c>
      <c r="M41" s="9">
        <v>536.04184580108915</v>
      </c>
      <c r="N41" s="9">
        <v>617.96598834432029</v>
      </c>
      <c r="O41" s="9">
        <v>0</v>
      </c>
      <c r="P41" s="9">
        <v>0</v>
      </c>
      <c r="Q41" s="9">
        <v>0</v>
      </c>
      <c r="R41" s="9">
        <v>0</v>
      </c>
      <c r="S41" s="9">
        <v>0</v>
      </c>
    </row>
    <row r="42" spans="1:19" s="4" customFormat="1" ht="15" customHeight="1" x14ac:dyDescent="0.35">
      <c r="A42" s="4" t="s">
        <v>34</v>
      </c>
      <c r="C42" s="9">
        <v>0</v>
      </c>
      <c r="D42" s="9">
        <v>0</v>
      </c>
      <c r="E42" s="9">
        <v>0</v>
      </c>
      <c r="F42" s="9">
        <v>0</v>
      </c>
      <c r="G42" s="9">
        <v>0</v>
      </c>
      <c r="H42" s="9">
        <v>0</v>
      </c>
      <c r="I42" s="9">
        <v>0</v>
      </c>
      <c r="J42" s="9">
        <v>0</v>
      </c>
      <c r="K42" s="9">
        <v>0</v>
      </c>
      <c r="L42" s="9">
        <v>0</v>
      </c>
      <c r="M42" s="9">
        <v>0</v>
      </c>
      <c r="N42" s="9">
        <v>0</v>
      </c>
      <c r="O42" s="9">
        <v>0</v>
      </c>
      <c r="P42" s="9">
        <v>0</v>
      </c>
      <c r="Q42" s="9">
        <v>0</v>
      </c>
      <c r="R42" s="9">
        <v>0</v>
      </c>
      <c r="S42" s="9">
        <v>0</v>
      </c>
    </row>
    <row r="43" spans="1:19" s="4" customFormat="1" ht="15" customHeight="1" x14ac:dyDescent="0.35">
      <c r="A43" s="11" t="s">
        <v>35</v>
      </c>
      <c r="C43" s="12">
        <v>538.7169198433171</v>
      </c>
      <c r="D43" s="12">
        <v>550.82640680233112</v>
      </c>
      <c r="E43" s="12">
        <v>558.01566829081878</v>
      </c>
      <c r="F43" s="12">
        <v>579.82229865290913</v>
      </c>
      <c r="G43" s="12">
        <v>603.9457342122862</v>
      </c>
      <c r="H43" s="12">
        <v>604.78169485048249</v>
      </c>
      <c r="I43" s="12">
        <v>599.76593102130505</v>
      </c>
      <c r="J43" s="12">
        <v>602.53654342218397</v>
      </c>
      <c r="K43" s="12">
        <v>636.69150663991593</v>
      </c>
      <c r="L43" s="12">
        <v>610.37068883156576</v>
      </c>
      <c r="M43" s="12">
        <v>620.66494697621101</v>
      </c>
      <c r="N43" s="12">
        <v>699.5318620426101</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1031.0031527658355</v>
      </c>
      <c r="D45" s="12">
        <v>1031.622241329894</v>
      </c>
      <c r="E45" s="12">
        <v>980.33868348141777</v>
      </c>
      <c r="F45" s="12">
        <v>990.13208178083494</v>
      </c>
      <c r="G45" s="12">
        <v>974.08259291105378</v>
      </c>
      <c r="H45" s="12">
        <v>973.3369160217826</v>
      </c>
      <c r="I45" s="12">
        <v>938.31565873698287</v>
      </c>
      <c r="J45" s="12">
        <v>924.32621572561379</v>
      </c>
      <c r="K45" s="12">
        <v>986.16365720836916</v>
      </c>
      <c r="L45" s="12">
        <v>1033.9660361134995</v>
      </c>
      <c r="M45" s="12">
        <v>1067.2535110346803</v>
      </c>
      <c r="N45" s="12">
        <v>1103.8712142925385</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0.52251723808808959</v>
      </c>
      <c r="D47" s="15">
        <f t="shared" si="3"/>
        <v>0.53394196512499081</v>
      </c>
      <c r="E47" s="15">
        <f t="shared" si="3"/>
        <v>0.56920702782957755</v>
      </c>
      <c r="F47" s="15">
        <f t="shared" si="3"/>
        <v>0.58560096104557124</v>
      </c>
      <c r="G47" s="15">
        <f t="shared" si="3"/>
        <v>0.62001491311675061</v>
      </c>
      <c r="H47" s="15">
        <f t="shared" si="3"/>
        <v>0.62134876926516147</v>
      </c>
      <c r="I47" s="15">
        <f t="shared" si="3"/>
        <v>0.63919420446272668</v>
      </c>
      <c r="J47" s="15">
        <f t="shared" si="3"/>
        <v>0.65186568677940315</v>
      </c>
      <c r="K47" s="15">
        <f t="shared" si="3"/>
        <v>0.64562458977880144</v>
      </c>
      <c r="L47" s="15">
        <f t="shared" si="3"/>
        <v>0.59031986304486772</v>
      </c>
      <c r="M47" s="15">
        <f t="shared" si="3"/>
        <v>0.58155343651621172</v>
      </c>
      <c r="N47" s="15">
        <f t="shared" si="3"/>
        <v>0.63370785738890201</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690.64109680124534</v>
      </c>
      <c r="D50" s="9">
        <v>708.97862302500846</v>
      </c>
      <c r="E50" s="9">
        <v>798.30223232929154</v>
      </c>
      <c r="F50" s="9">
        <v>1170.9280037108019</v>
      </c>
      <c r="G50" s="9">
        <v>1286.3030724932987</v>
      </c>
      <c r="H50" s="9">
        <v>1344.1221462265289</v>
      </c>
      <c r="I50" s="9">
        <v>1355.6074592759533</v>
      </c>
      <c r="J50" s="9">
        <v>1389.8223289545806</v>
      </c>
      <c r="K50" s="9">
        <v>1439.7860317454108</v>
      </c>
      <c r="L50" s="9">
        <v>1506.4225231127575</v>
      </c>
      <c r="M50" s="9">
        <v>1512.2085606540022</v>
      </c>
      <c r="N50" s="9">
        <v>1503.472113071733</v>
      </c>
      <c r="O50" s="9">
        <v>0</v>
      </c>
      <c r="P50" s="9">
        <v>0</v>
      </c>
      <c r="Q50" s="9">
        <v>0</v>
      </c>
      <c r="R50" s="9">
        <v>0</v>
      </c>
      <c r="S50" s="9">
        <v>0</v>
      </c>
    </row>
    <row r="51" spans="1:19" s="4" customFormat="1" ht="15" customHeight="1" x14ac:dyDescent="0.35">
      <c r="A51" s="29" t="s">
        <v>42</v>
      </c>
      <c r="B51" s="29"/>
      <c r="C51" s="9">
        <v>538.7169198433171</v>
      </c>
      <c r="D51" s="9">
        <v>550.82640680233112</v>
      </c>
      <c r="E51" s="9">
        <v>558.01566829081878</v>
      </c>
      <c r="F51" s="9">
        <v>579.82229865290913</v>
      </c>
      <c r="G51" s="9">
        <v>603.9457342122862</v>
      </c>
      <c r="H51" s="9">
        <v>604.78169485048249</v>
      </c>
      <c r="I51" s="9">
        <v>599.76593102130505</v>
      </c>
      <c r="J51" s="9">
        <v>602.53654342218397</v>
      </c>
      <c r="K51" s="9">
        <v>636.69150663991593</v>
      </c>
      <c r="L51" s="9">
        <v>610.37068883156576</v>
      </c>
      <c r="M51" s="9">
        <v>620.66494697621101</v>
      </c>
      <c r="N51" s="9">
        <v>699.5318620426101</v>
      </c>
      <c r="O51" s="9">
        <v>0</v>
      </c>
      <c r="P51" s="9">
        <v>0</v>
      </c>
      <c r="Q51" s="9">
        <v>0</v>
      </c>
      <c r="R51" s="9">
        <v>0</v>
      </c>
      <c r="S51" s="9">
        <v>0</v>
      </c>
    </row>
    <row r="52" spans="1:19" s="4" customFormat="1" ht="15" customHeight="1" x14ac:dyDescent="0.35">
      <c r="A52" s="29" t="s">
        <v>43</v>
      </c>
      <c r="B52" s="29"/>
      <c r="C52" s="9">
        <v>0</v>
      </c>
      <c r="D52" s="9">
        <v>0</v>
      </c>
      <c r="E52" s="9">
        <v>0</v>
      </c>
      <c r="F52" s="9">
        <v>0.21</v>
      </c>
      <c r="G52" s="9">
        <v>0.31</v>
      </c>
      <c r="H52" s="9">
        <v>0.38</v>
      </c>
      <c r="I52" s="9">
        <v>0.53</v>
      </c>
      <c r="J52" s="9">
        <v>1.1499999999999999</v>
      </c>
      <c r="K52" s="9">
        <v>1.8194658221042237</v>
      </c>
      <c r="L52" s="9">
        <v>3.6215039601364918</v>
      </c>
      <c r="M52" s="9">
        <v>6.2581931728457496</v>
      </c>
      <c r="N52" s="9">
        <v>15.060100271273184</v>
      </c>
      <c r="O52" s="9">
        <v>0</v>
      </c>
      <c r="P52" s="9">
        <v>0</v>
      </c>
      <c r="Q52" s="9">
        <v>0</v>
      </c>
      <c r="R52" s="9">
        <v>0</v>
      </c>
      <c r="S52" s="9">
        <v>0</v>
      </c>
    </row>
    <row r="53" spans="1:19" s="4" customFormat="1" ht="15" customHeight="1" x14ac:dyDescent="0.35">
      <c r="A53" s="4" t="s">
        <v>44</v>
      </c>
      <c r="B53" s="29"/>
      <c r="C53" s="9">
        <f>C50+C51+C52</f>
        <v>1229.3580166445624</v>
      </c>
      <c r="D53" s="9">
        <f t="shared" ref="D53:S53" si="4">D50+D51+D52</f>
        <v>1259.8050298273397</v>
      </c>
      <c r="E53" s="9">
        <f t="shared" si="4"/>
        <v>1356.3179006201103</v>
      </c>
      <c r="F53" s="9">
        <f t="shared" si="4"/>
        <v>1750.960302363711</v>
      </c>
      <c r="G53" s="9">
        <f t="shared" si="4"/>
        <v>1890.5588067055849</v>
      </c>
      <c r="H53" s="9">
        <f t="shared" si="4"/>
        <v>1949.2838410770114</v>
      </c>
      <c r="I53" s="9">
        <f t="shared" si="4"/>
        <v>1955.9033902972583</v>
      </c>
      <c r="J53" s="9">
        <f t="shared" si="4"/>
        <v>1993.5088723767647</v>
      </c>
      <c r="K53" s="9">
        <f t="shared" si="4"/>
        <v>2078.2970042074307</v>
      </c>
      <c r="L53" s="9">
        <f t="shared" si="4"/>
        <v>2120.4147159044596</v>
      </c>
      <c r="M53" s="9">
        <f t="shared" si="4"/>
        <v>2139.1317008030592</v>
      </c>
      <c r="N53" s="9">
        <f t="shared" si="4"/>
        <v>2218.0640753856164</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1229.3580166445624</v>
      </c>
      <c r="D60" s="12">
        <f t="shared" si="5"/>
        <v>1259.8050298273397</v>
      </c>
      <c r="E60" s="12">
        <f t="shared" si="5"/>
        <v>1356.3179006201103</v>
      </c>
      <c r="F60" s="12">
        <f t="shared" si="5"/>
        <v>1750.960302363711</v>
      </c>
      <c r="G60" s="12">
        <f t="shared" si="5"/>
        <v>1890.5588067055849</v>
      </c>
      <c r="H60" s="12">
        <f t="shared" si="5"/>
        <v>1949.2838410770114</v>
      </c>
      <c r="I60" s="12">
        <f t="shared" si="5"/>
        <v>1955.9033902972583</v>
      </c>
      <c r="J60" s="12">
        <f t="shared" si="5"/>
        <v>1993.5088723767647</v>
      </c>
      <c r="K60" s="12">
        <f t="shared" si="5"/>
        <v>2078.2970042074307</v>
      </c>
      <c r="L60" s="12">
        <f t="shared" si="5"/>
        <v>2120.4147159044596</v>
      </c>
      <c r="M60" s="12">
        <f t="shared" si="5"/>
        <v>2139.1317008030592</v>
      </c>
      <c r="N60" s="12">
        <f t="shared" si="5"/>
        <v>2218.0640753856164</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2085.8421706315085</v>
      </c>
      <c r="D63" s="9">
        <v>2107.2838444635522</v>
      </c>
      <c r="E63" s="9">
        <v>2277.2002483997321</v>
      </c>
      <c r="F63" s="9">
        <v>2471.3633868348143</v>
      </c>
      <c r="G63" s="9">
        <v>2802.6815009076149</v>
      </c>
      <c r="H63" s="9">
        <v>2797.1859138244004</v>
      </c>
      <c r="I63" s="9">
        <v>2779.8554991879237</v>
      </c>
      <c r="J63" s="9">
        <v>2785.0539361803762</v>
      </c>
      <c r="K63" s="9">
        <v>2866.655926244387</v>
      </c>
      <c r="L63" s="9">
        <v>2958.3871520015286</v>
      </c>
      <c r="M63" s="9">
        <v>3043.3564354638388</v>
      </c>
      <c r="N63" s="9">
        <v>3189.9412591955675</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2085.8421706315085</v>
      </c>
      <c r="D66" s="9">
        <v>2107.2838444635522</v>
      </c>
      <c r="E66" s="9">
        <v>2277.2002483997321</v>
      </c>
      <c r="F66" s="9">
        <v>2471.3633868348143</v>
      </c>
      <c r="G66" s="9">
        <v>2802.6815009076149</v>
      </c>
      <c r="H66" s="9">
        <v>2797.1859138244004</v>
      </c>
      <c r="I66" s="9">
        <v>2779.8554991879237</v>
      </c>
      <c r="J66" s="9">
        <v>2785.0539361803762</v>
      </c>
      <c r="K66" s="9">
        <v>2866.655926244387</v>
      </c>
      <c r="L66" s="9">
        <v>2958.3871520015286</v>
      </c>
      <c r="M66" s="9">
        <v>3043.3564354638388</v>
      </c>
      <c r="N66" s="9">
        <v>3189.9412591955675</v>
      </c>
      <c r="O66" s="9">
        <v>0</v>
      </c>
      <c r="P66" s="9">
        <v>0</v>
      </c>
      <c r="Q66" s="9">
        <v>0</v>
      </c>
      <c r="R66" s="9">
        <v>0</v>
      </c>
      <c r="S66" s="9">
        <v>0</v>
      </c>
    </row>
    <row r="67" spans="1:27" s="4" customFormat="1" ht="15" customHeight="1" x14ac:dyDescent="0.35">
      <c r="A67" s="11" t="s">
        <v>54</v>
      </c>
      <c r="C67" s="9">
        <v>2085.8421706315085</v>
      </c>
      <c r="D67" s="9">
        <v>2096.7859837584792</v>
      </c>
      <c r="E67" s="9">
        <v>2230.9865404604948</v>
      </c>
      <c r="F67" s="9">
        <v>2450.500446472342</v>
      </c>
      <c r="G67" s="9">
        <v>2802.6815009076149</v>
      </c>
      <c r="H67" s="9">
        <v>2797.1859138244004</v>
      </c>
      <c r="I67" s="9">
        <v>2779.8554991879237</v>
      </c>
      <c r="J67" s="9">
        <v>2785.0539361803762</v>
      </c>
      <c r="K67" s="9">
        <v>2866.655926244387</v>
      </c>
      <c r="L67" s="9">
        <v>2958.3871520015286</v>
      </c>
      <c r="M67" s="9">
        <v>3036.2748810411772</v>
      </c>
      <c r="N67" s="9">
        <v>3160.0804888590819</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0.58938208938040726</v>
      </c>
      <c r="D69" s="15">
        <f t="shared" si="6"/>
        <v>0.6008267126858341</v>
      </c>
      <c r="E69" s="15">
        <f t="shared" si="6"/>
        <v>0.60794535333241173</v>
      </c>
      <c r="F69" s="15">
        <f t="shared" si="6"/>
        <v>0.71453172142218313</v>
      </c>
      <c r="G69" s="15">
        <f t="shared" si="6"/>
        <v>0.67455356810731082</v>
      </c>
      <c r="H69" s="15">
        <f t="shared" si="6"/>
        <v>0.69687317937758719</v>
      </c>
      <c r="I69" s="15">
        <f t="shared" si="6"/>
        <v>0.70359894277549118</v>
      </c>
      <c r="J69" s="15">
        <f t="shared" si="6"/>
        <v>0.71578824613745418</v>
      </c>
      <c r="K69" s="15">
        <f t="shared" si="6"/>
        <v>0.72499004333952721</v>
      </c>
      <c r="L69" s="15">
        <f t="shared" si="6"/>
        <v>0.71674686474685045</v>
      </c>
      <c r="M69" s="15">
        <f t="shared" si="6"/>
        <v>0.70452504618736089</v>
      </c>
      <c r="N69" s="15">
        <f t="shared" si="6"/>
        <v>0.70190113296336576</v>
      </c>
      <c r="O69" s="15" t="str">
        <f t="shared" si="6"/>
        <v/>
      </c>
      <c r="P69" s="15" t="str">
        <f t="shared" si="6"/>
        <v/>
      </c>
      <c r="Q69" s="15" t="str">
        <f t="shared" si="6"/>
        <v/>
      </c>
      <c r="R69" s="15" t="str">
        <f t="shared" si="6"/>
        <v/>
      </c>
      <c r="S69" s="15" t="str">
        <f t="shared" si="6"/>
        <v/>
      </c>
    </row>
    <row r="70" spans="1:27" s="4" customFormat="1" ht="15" customHeight="1" x14ac:dyDescent="0.35">
      <c r="A70" s="4" t="s">
        <v>88</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102" t="s">
        <v>106</v>
      </c>
      <c r="E72" s="33"/>
      <c r="F72" s="3"/>
      <c r="G72" s="3"/>
      <c r="H72" s="3"/>
      <c r="I72" s="34"/>
      <c r="J72" s="192" t="s">
        <v>59</v>
      </c>
      <c r="K72" s="192"/>
      <c r="L72" s="192" t="s">
        <v>60</v>
      </c>
      <c r="M72" s="192"/>
      <c r="N72" s="192" t="s">
        <v>61</v>
      </c>
      <c r="O72" s="192"/>
      <c r="P72" s="192" t="s">
        <v>62</v>
      </c>
      <c r="Q72" s="192"/>
      <c r="R72" s="35"/>
      <c r="S72" s="102" t="s">
        <v>63</v>
      </c>
    </row>
    <row r="73" spans="1:27" s="4" customFormat="1" ht="22.5" customHeight="1" x14ac:dyDescent="0.35">
      <c r="D73" s="101">
        <v>0.55000000000000004</v>
      </c>
      <c r="J73" s="191">
        <v>0.56800000000000006</v>
      </c>
      <c r="K73" s="191"/>
      <c r="L73" s="191">
        <v>0.57700000000000007</v>
      </c>
      <c r="M73" s="191"/>
      <c r="N73" s="191">
        <v>0.59050000000000002</v>
      </c>
      <c r="O73" s="191"/>
      <c r="P73" s="191">
        <v>0.60850000000000004</v>
      </c>
      <c r="Q73" s="191"/>
      <c r="R73" s="37"/>
      <c r="S73" s="101">
        <v>0.64</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D83C41"/>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114</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329.52708512467757</v>
      </c>
      <c r="D7" s="9">
        <v>360.32674118658645</v>
      </c>
      <c r="E7" s="9">
        <v>391.45887073660077</v>
      </c>
      <c r="F7" s="9">
        <v>389.46149702230008</v>
      </c>
      <c r="G7" s="9">
        <v>392.71324402460903</v>
      </c>
      <c r="H7" s="9">
        <v>401.36024328342091</v>
      </c>
      <c r="I7" s="9">
        <v>424.67457748392286</v>
      </c>
      <c r="J7" s="9">
        <v>423.79603702011838</v>
      </c>
      <c r="K7" s="9">
        <v>452.31163561592956</v>
      </c>
      <c r="L7" s="9">
        <v>500.13465152965313</v>
      </c>
      <c r="M7" s="9">
        <v>475.53119447024505</v>
      </c>
      <c r="N7" s="9">
        <v>496.86006252737445</v>
      </c>
      <c r="O7" s="9">
        <v>0</v>
      </c>
      <c r="P7" s="9">
        <v>0</v>
      </c>
      <c r="Q7" s="9">
        <v>0</v>
      </c>
      <c r="R7" s="9">
        <v>0</v>
      </c>
      <c r="S7" s="9">
        <v>0</v>
      </c>
    </row>
    <row r="8" spans="1:27" s="4" customFormat="1" ht="15" customHeight="1" x14ac:dyDescent="0.35">
      <c r="A8" s="4" t="s">
        <v>3</v>
      </c>
      <c r="C8" s="9">
        <v>0</v>
      </c>
      <c r="D8" s="9">
        <v>0</v>
      </c>
      <c r="E8" s="9">
        <v>0</v>
      </c>
      <c r="F8" s="9">
        <v>0</v>
      </c>
      <c r="G8" s="9">
        <v>0</v>
      </c>
      <c r="H8" s="9">
        <v>0</v>
      </c>
      <c r="I8" s="9">
        <v>0</v>
      </c>
      <c r="J8" s="9">
        <v>0</v>
      </c>
      <c r="K8" s="9">
        <v>0</v>
      </c>
      <c r="L8" s="9">
        <v>0</v>
      </c>
      <c r="M8" s="9">
        <v>0</v>
      </c>
      <c r="N8" s="9">
        <v>0</v>
      </c>
      <c r="O8" s="9">
        <v>0</v>
      </c>
      <c r="P8" s="9">
        <v>0</v>
      </c>
      <c r="Q8" s="9">
        <v>0</v>
      </c>
      <c r="R8" s="9">
        <v>0</v>
      </c>
      <c r="S8" s="9">
        <v>0</v>
      </c>
    </row>
    <row r="9" spans="1:27" s="4" customFormat="1" ht="15" customHeight="1" x14ac:dyDescent="0.35">
      <c r="A9" s="4" t="s">
        <v>4</v>
      </c>
      <c r="C9" s="9">
        <v>0</v>
      </c>
      <c r="D9" s="9">
        <v>0</v>
      </c>
      <c r="E9" s="9">
        <v>0</v>
      </c>
      <c r="F9" s="9">
        <v>0</v>
      </c>
      <c r="G9" s="9">
        <v>0</v>
      </c>
      <c r="H9" s="9">
        <v>0</v>
      </c>
      <c r="I9" s="9">
        <v>0</v>
      </c>
      <c r="J9" s="9">
        <v>0</v>
      </c>
      <c r="K9" s="9">
        <v>0</v>
      </c>
      <c r="L9" s="9">
        <v>0</v>
      </c>
      <c r="M9" s="9">
        <v>0</v>
      </c>
      <c r="N9" s="9">
        <v>0</v>
      </c>
      <c r="O9" s="9">
        <v>0</v>
      </c>
      <c r="P9" s="9">
        <v>0</v>
      </c>
      <c r="Q9" s="9">
        <v>0</v>
      </c>
      <c r="R9" s="9">
        <v>0</v>
      </c>
      <c r="S9" s="9">
        <v>0</v>
      </c>
    </row>
    <row r="10" spans="1:27" s="4" customFormat="1" ht="15" customHeight="1" x14ac:dyDescent="0.35">
      <c r="A10" s="4" t="s">
        <v>5</v>
      </c>
      <c r="C10" s="9">
        <v>0</v>
      </c>
      <c r="D10" s="9">
        <v>0</v>
      </c>
      <c r="E10" s="9">
        <v>0</v>
      </c>
      <c r="F10" s="9">
        <v>0</v>
      </c>
      <c r="G10" s="9">
        <v>0</v>
      </c>
      <c r="H10" s="9">
        <v>0</v>
      </c>
      <c r="I10" s="9">
        <v>0</v>
      </c>
      <c r="J10" s="9">
        <v>0</v>
      </c>
      <c r="K10" s="9">
        <v>0</v>
      </c>
      <c r="L10" s="9">
        <v>0</v>
      </c>
      <c r="M10" s="9">
        <v>0</v>
      </c>
      <c r="N10" s="9">
        <v>0</v>
      </c>
      <c r="O10" s="9">
        <v>0</v>
      </c>
      <c r="P10" s="9">
        <v>0</v>
      </c>
      <c r="Q10" s="9">
        <v>0</v>
      </c>
      <c r="R10" s="9">
        <v>0</v>
      </c>
      <c r="S10" s="9">
        <v>0</v>
      </c>
    </row>
    <row r="11" spans="1:27" s="4" customFormat="1" ht="15" customHeight="1" x14ac:dyDescent="0.35">
      <c r="A11" s="4" t="s">
        <v>6</v>
      </c>
      <c r="C11" s="9">
        <v>0</v>
      </c>
      <c r="D11" s="9">
        <v>0</v>
      </c>
      <c r="E11" s="9">
        <v>0</v>
      </c>
      <c r="F11" s="9">
        <v>0</v>
      </c>
      <c r="G11" s="9">
        <v>0</v>
      </c>
      <c r="H11" s="9">
        <v>0</v>
      </c>
      <c r="I11" s="10">
        <v>0</v>
      </c>
      <c r="J11" s="9">
        <v>0</v>
      </c>
      <c r="K11" s="9">
        <v>0</v>
      </c>
      <c r="L11" s="9">
        <v>0</v>
      </c>
      <c r="M11" s="9">
        <v>0</v>
      </c>
      <c r="N11" s="9">
        <v>0</v>
      </c>
      <c r="O11" s="9">
        <v>0</v>
      </c>
      <c r="P11" s="9">
        <v>0</v>
      </c>
      <c r="Q11" s="9">
        <v>0</v>
      </c>
      <c r="R11" s="9">
        <v>0</v>
      </c>
      <c r="S11" s="9">
        <v>0</v>
      </c>
    </row>
    <row r="12" spans="1:27" s="4" customFormat="1" ht="15" customHeight="1" x14ac:dyDescent="0.35">
      <c r="A12" s="11" t="s">
        <v>7</v>
      </c>
      <c r="B12" s="11"/>
      <c r="C12" s="12">
        <f>SUM(C7:C11)</f>
        <v>329.52708512467757</v>
      </c>
      <c r="D12" s="12">
        <f t="shared" ref="D12:S12" si="0">SUM(D7:D11)</f>
        <v>360.32674118658645</v>
      </c>
      <c r="E12" s="12">
        <f t="shared" si="0"/>
        <v>391.45887073660077</v>
      </c>
      <c r="F12" s="12">
        <f t="shared" si="0"/>
        <v>389.46149702230008</v>
      </c>
      <c r="G12" s="12">
        <f t="shared" si="0"/>
        <v>392.71324402460903</v>
      </c>
      <c r="H12" s="12">
        <f t="shared" si="0"/>
        <v>401.36024328342091</v>
      </c>
      <c r="I12" s="12">
        <f t="shared" si="0"/>
        <v>424.67457748392286</v>
      </c>
      <c r="J12" s="12">
        <f t="shared" si="0"/>
        <v>423.79603702011838</v>
      </c>
      <c r="K12" s="12">
        <f t="shared" si="0"/>
        <v>452.31163561592956</v>
      </c>
      <c r="L12" s="12">
        <f t="shared" si="0"/>
        <v>500.13465152965313</v>
      </c>
      <c r="M12" s="12">
        <f t="shared" si="0"/>
        <v>475.53119447024505</v>
      </c>
      <c r="N12" s="12">
        <f t="shared" si="0"/>
        <v>496.86006252737445</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523.04385210662076</v>
      </c>
      <c r="D15" s="12">
        <v>499.91401547721409</v>
      </c>
      <c r="E15" s="12">
        <v>527.51504729148746</v>
      </c>
      <c r="F15" s="12">
        <v>489.07996560619085</v>
      </c>
      <c r="G15" s="12">
        <v>535.76956147893384</v>
      </c>
      <c r="H15" s="12">
        <v>567.5838349097163</v>
      </c>
      <c r="I15" s="12">
        <v>569.1315563198624</v>
      </c>
      <c r="J15" s="12">
        <v>640.84264832330177</v>
      </c>
      <c r="K15" s="12">
        <v>624.50558899398106</v>
      </c>
      <c r="L15" s="12">
        <v>798.10834049871028</v>
      </c>
      <c r="M15" s="12">
        <v>669.90541702493556</v>
      </c>
      <c r="N15" s="12">
        <v>627.17110920034395</v>
      </c>
      <c r="O15" s="12">
        <v>0</v>
      </c>
      <c r="P15" s="12">
        <v>0</v>
      </c>
      <c r="Q15" s="12">
        <v>0</v>
      </c>
      <c r="R15" s="12">
        <v>0</v>
      </c>
      <c r="S15" s="12">
        <v>0</v>
      </c>
    </row>
    <row r="16" spans="1:27" s="7" customFormat="1" ht="27" customHeight="1" thickBot="1" x14ac:dyDescent="0.4">
      <c r="A16" s="13" t="s">
        <v>11</v>
      </c>
      <c r="B16" s="14"/>
      <c r="C16" s="15">
        <f t="shared" ref="C16:S16" si="1">IF(C15&gt;0,C12/C15,"")</f>
        <v>0.63001808318264019</v>
      </c>
      <c r="D16" s="15">
        <f t="shared" si="1"/>
        <v>0.72077743378052983</v>
      </c>
      <c r="E16" s="15">
        <f t="shared" si="1"/>
        <v>0.74208095626188553</v>
      </c>
      <c r="F16" s="15">
        <f t="shared" si="1"/>
        <v>0.79631455878504753</v>
      </c>
      <c r="G16" s="15">
        <f t="shared" si="1"/>
        <v>0.7329890913186009</v>
      </c>
      <c r="H16" s="15">
        <f t="shared" si="1"/>
        <v>0.70713825623181104</v>
      </c>
      <c r="I16" s="15">
        <f t="shared" si="1"/>
        <v>0.74617998733011381</v>
      </c>
      <c r="J16" s="15">
        <f t="shared" si="1"/>
        <v>0.66131060117321572</v>
      </c>
      <c r="K16" s="15">
        <f t="shared" si="1"/>
        <v>0.72427155751249639</v>
      </c>
      <c r="L16" s="15">
        <f t="shared" si="1"/>
        <v>0.62665007512280391</v>
      </c>
      <c r="M16" s="15">
        <f t="shared" si="1"/>
        <v>0.70984825974700927</v>
      </c>
      <c r="N16" s="15">
        <f t="shared" si="1"/>
        <v>0.79222409201992938</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v>
      </c>
      <c r="I19" s="9">
        <v>0</v>
      </c>
      <c r="J19" s="9">
        <v>0</v>
      </c>
      <c r="K19" s="9">
        <v>0</v>
      </c>
      <c r="L19" s="9">
        <v>0</v>
      </c>
      <c r="M19" s="9">
        <v>0</v>
      </c>
      <c r="N19" s="9">
        <v>0</v>
      </c>
      <c r="O19" s="9">
        <v>0</v>
      </c>
      <c r="P19" s="9">
        <v>0</v>
      </c>
      <c r="Q19" s="9">
        <v>0</v>
      </c>
      <c r="R19" s="9">
        <v>0</v>
      </c>
      <c r="S19" s="9">
        <v>0</v>
      </c>
    </row>
    <row r="20" spans="1:19" s="4" customFormat="1" ht="15" customHeight="1" x14ac:dyDescent="0.35">
      <c r="A20" s="4" t="s">
        <v>14</v>
      </c>
      <c r="C20" s="9">
        <v>0</v>
      </c>
      <c r="D20" s="9">
        <v>0</v>
      </c>
      <c r="E20" s="9">
        <v>0</v>
      </c>
      <c r="F20" s="9">
        <v>0</v>
      </c>
      <c r="G20" s="9">
        <v>0</v>
      </c>
      <c r="H20" s="9">
        <v>0</v>
      </c>
      <c r="I20" s="9">
        <v>0</v>
      </c>
      <c r="J20" s="9">
        <v>0</v>
      </c>
      <c r="K20" s="9">
        <v>0</v>
      </c>
      <c r="L20" s="9">
        <v>0</v>
      </c>
      <c r="M20" s="9">
        <v>0</v>
      </c>
      <c r="N20" s="9">
        <v>0</v>
      </c>
      <c r="O20" s="9">
        <v>0</v>
      </c>
      <c r="P20" s="9">
        <v>0</v>
      </c>
      <c r="Q20" s="9">
        <v>0</v>
      </c>
      <c r="R20" s="9">
        <v>0</v>
      </c>
      <c r="S20" s="9">
        <v>0</v>
      </c>
    </row>
    <row r="21" spans="1:19" s="4" customFormat="1" ht="15" customHeight="1" x14ac:dyDescent="0.35">
      <c r="A21" s="4" t="s">
        <v>15</v>
      </c>
      <c r="C21" s="9">
        <v>0</v>
      </c>
      <c r="D21" s="9">
        <v>0</v>
      </c>
      <c r="E21" s="9">
        <v>0</v>
      </c>
      <c r="F21" s="9">
        <v>0</v>
      </c>
      <c r="G21" s="9">
        <v>0</v>
      </c>
      <c r="H21" s="9">
        <v>0</v>
      </c>
      <c r="I21" s="9">
        <v>0</v>
      </c>
      <c r="J21" s="9">
        <v>0</v>
      </c>
      <c r="K21" s="9">
        <v>0</v>
      </c>
      <c r="L21" s="9">
        <v>0</v>
      </c>
      <c r="M21" s="9">
        <v>0</v>
      </c>
      <c r="N21" s="9">
        <v>0</v>
      </c>
      <c r="O21" s="9">
        <v>0</v>
      </c>
      <c r="P21" s="9">
        <v>0</v>
      </c>
      <c r="Q21" s="9">
        <v>0</v>
      </c>
      <c r="R21" s="9">
        <v>0</v>
      </c>
      <c r="S21" s="9">
        <v>0</v>
      </c>
    </row>
    <row r="22" spans="1:19" s="4" customFormat="1" ht="15" customHeight="1" x14ac:dyDescent="0.35">
      <c r="A22" s="4" t="s">
        <v>16</v>
      </c>
      <c r="C22" s="9">
        <v>0</v>
      </c>
      <c r="D22" s="9">
        <v>0</v>
      </c>
      <c r="E22" s="9">
        <v>0</v>
      </c>
      <c r="F22" s="9">
        <v>0</v>
      </c>
      <c r="G22" s="9">
        <v>0</v>
      </c>
      <c r="H22" s="9">
        <v>0</v>
      </c>
      <c r="I22" s="9">
        <v>0</v>
      </c>
      <c r="J22" s="9">
        <v>0</v>
      </c>
      <c r="K22" s="9">
        <v>0</v>
      </c>
      <c r="L22" s="9">
        <v>0</v>
      </c>
      <c r="M22" s="9">
        <v>0</v>
      </c>
      <c r="N22" s="9">
        <v>0</v>
      </c>
      <c r="O22" s="9">
        <v>0</v>
      </c>
      <c r="P22" s="9">
        <v>0</v>
      </c>
      <c r="Q22" s="9">
        <v>0</v>
      </c>
      <c r="R22" s="9">
        <v>0</v>
      </c>
      <c r="S22" s="9">
        <v>0</v>
      </c>
    </row>
    <row r="23" spans="1:19" s="4" customFormat="1" ht="15" customHeight="1" x14ac:dyDescent="0.35">
      <c r="A23" s="16" t="s">
        <v>17</v>
      </c>
      <c r="C23" s="9">
        <v>0.65006165074735012</v>
      </c>
      <c r="D23" s="9">
        <v>0.65006165074735012</v>
      </c>
      <c r="E23" s="9">
        <v>0</v>
      </c>
      <c r="F23" s="9">
        <v>0</v>
      </c>
      <c r="G23" s="9">
        <v>0</v>
      </c>
      <c r="H23" s="9">
        <v>0</v>
      </c>
      <c r="I23" s="9">
        <v>0</v>
      </c>
      <c r="J23" s="9">
        <v>0</v>
      </c>
      <c r="K23" s="9">
        <v>0</v>
      </c>
      <c r="L23" s="9">
        <v>0</v>
      </c>
      <c r="M23" s="9">
        <v>0</v>
      </c>
      <c r="N23" s="9">
        <v>0</v>
      </c>
      <c r="O23" s="9">
        <v>0</v>
      </c>
      <c r="P23" s="9">
        <v>0</v>
      </c>
      <c r="Q23" s="9">
        <v>0</v>
      </c>
      <c r="R23" s="9">
        <v>0</v>
      </c>
      <c r="S23" s="9">
        <v>0</v>
      </c>
    </row>
    <row r="24" spans="1:19" s="4" customFormat="1" ht="15" customHeight="1" x14ac:dyDescent="0.35">
      <c r="A24" s="16" t="s">
        <v>18</v>
      </c>
      <c r="C24" s="9">
        <v>0.38175262268343235</v>
      </c>
      <c r="D24" s="9">
        <v>0.38175262268343235</v>
      </c>
      <c r="E24" s="9">
        <v>0</v>
      </c>
      <c r="F24" s="9">
        <v>0</v>
      </c>
      <c r="G24" s="9">
        <v>0</v>
      </c>
      <c r="H24" s="9">
        <v>0</v>
      </c>
      <c r="I24" s="9">
        <v>0</v>
      </c>
      <c r="J24" s="9">
        <v>0</v>
      </c>
      <c r="K24" s="9">
        <v>0</v>
      </c>
      <c r="L24" s="9">
        <v>0</v>
      </c>
      <c r="M24" s="9">
        <v>0</v>
      </c>
      <c r="N24" s="9">
        <v>0</v>
      </c>
      <c r="O24" s="9">
        <v>0</v>
      </c>
      <c r="P24" s="9">
        <v>0</v>
      </c>
      <c r="Q24" s="9">
        <v>0</v>
      </c>
      <c r="R24" s="9">
        <v>0</v>
      </c>
      <c r="S24" s="9">
        <v>0</v>
      </c>
    </row>
    <row r="25" spans="1:19" s="4" customFormat="1" ht="15" customHeight="1" x14ac:dyDescent="0.35">
      <c r="A25" s="4" t="s">
        <v>19</v>
      </c>
      <c r="C25" s="9">
        <v>0</v>
      </c>
      <c r="D25" s="9">
        <v>0</v>
      </c>
      <c r="E25" s="9">
        <v>0</v>
      </c>
      <c r="F25" s="9">
        <v>0</v>
      </c>
      <c r="G25" s="9">
        <v>0</v>
      </c>
      <c r="H25" s="9">
        <v>0</v>
      </c>
      <c r="I25" s="10">
        <v>0</v>
      </c>
      <c r="J25" s="9">
        <v>0</v>
      </c>
      <c r="K25" s="9">
        <v>0</v>
      </c>
      <c r="L25" s="9">
        <v>0</v>
      </c>
      <c r="M25" s="9">
        <v>0</v>
      </c>
      <c r="N25" s="9">
        <v>0</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0</v>
      </c>
      <c r="K26" s="21">
        <v>0</v>
      </c>
      <c r="L26" s="21">
        <v>0</v>
      </c>
      <c r="M26" s="21">
        <v>0</v>
      </c>
      <c r="N26" s="21">
        <v>0</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0</v>
      </c>
      <c r="K27" s="21">
        <v>0</v>
      </c>
      <c r="L27" s="21">
        <v>0</v>
      </c>
      <c r="M27" s="21">
        <v>0</v>
      </c>
      <c r="N27" s="21">
        <v>0</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0</v>
      </c>
      <c r="K30" s="9">
        <v>0</v>
      </c>
      <c r="L30" s="9">
        <v>0</v>
      </c>
      <c r="M30" s="9">
        <v>0</v>
      </c>
      <c r="N30" s="9">
        <v>0</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0.65006165074735012</v>
      </c>
      <c r="D32" s="12">
        <v>0.65006165074735012</v>
      </c>
      <c r="E32" s="12">
        <v>0</v>
      </c>
      <c r="F32" s="12">
        <v>0</v>
      </c>
      <c r="G32" s="12">
        <v>0</v>
      </c>
      <c r="H32" s="12">
        <v>0</v>
      </c>
      <c r="I32" s="24">
        <v>0</v>
      </c>
      <c r="J32" s="12">
        <v>0</v>
      </c>
      <c r="K32" s="12">
        <v>0</v>
      </c>
      <c r="L32" s="12">
        <v>0</v>
      </c>
      <c r="M32" s="12">
        <v>0</v>
      </c>
      <c r="N32" s="12">
        <v>0</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732.28241138817236</v>
      </c>
      <c r="D35" s="12">
        <v>758.98538263112641</v>
      </c>
      <c r="E35" s="12">
        <v>610.06018916595019</v>
      </c>
      <c r="F35" s="12">
        <v>687.08799082831752</v>
      </c>
      <c r="G35" s="12">
        <v>745.62912009171691</v>
      </c>
      <c r="H35" s="12">
        <v>743.57504538072033</v>
      </c>
      <c r="I35" s="12">
        <v>722.00726091525746</v>
      </c>
      <c r="J35" s="12">
        <v>765.1428298461833</v>
      </c>
      <c r="K35" s="12">
        <v>732.27763447023972</v>
      </c>
      <c r="L35" s="12">
        <v>798.00802522212666</v>
      </c>
      <c r="M35" s="12">
        <v>801.08913728862137</v>
      </c>
      <c r="N35" s="12">
        <v>791.84580108913735</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8.877198750616472E-4</v>
      </c>
      <c r="D37" s="15">
        <f t="shared" si="2"/>
        <v>8.564877079632584E-4</v>
      </c>
      <c r="E37" s="15">
        <f t="shared" si="2"/>
        <v>0</v>
      </c>
      <c r="F37" s="15">
        <f t="shared" si="2"/>
        <v>0</v>
      </c>
      <c r="G37" s="15">
        <f t="shared" si="2"/>
        <v>0</v>
      </c>
      <c r="H37" s="15">
        <f t="shared" si="2"/>
        <v>0</v>
      </c>
      <c r="I37" s="27">
        <f t="shared" si="2"/>
        <v>0</v>
      </c>
      <c r="J37" s="15">
        <f t="shared" si="2"/>
        <v>0</v>
      </c>
      <c r="K37" s="15">
        <f t="shared" si="2"/>
        <v>0</v>
      </c>
      <c r="L37" s="15">
        <f t="shared" si="2"/>
        <v>0</v>
      </c>
      <c r="M37" s="15">
        <f t="shared" si="2"/>
        <v>0</v>
      </c>
      <c r="N37" s="15">
        <f t="shared" si="2"/>
        <v>0</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234.37947836056176</v>
      </c>
      <c r="D40" s="9">
        <v>232.32540364956529</v>
      </c>
      <c r="E40" s="9">
        <v>232.32540364956529</v>
      </c>
      <c r="F40" s="9">
        <v>221.29072322537499</v>
      </c>
      <c r="G40" s="9">
        <v>221.57733830132798</v>
      </c>
      <c r="H40" s="9">
        <v>216.65711283080157</v>
      </c>
      <c r="I40" s="10">
        <v>211.71300277061241</v>
      </c>
      <c r="J40" s="9">
        <v>219.69045571797076</v>
      </c>
      <c r="K40" s="9">
        <v>218.30514951753128</v>
      </c>
      <c r="L40" s="9">
        <v>213.38492404700486</v>
      </c>
      <c r="M40" s="9">
        <v>205.5985478169485</v>
      </c>
      <c r="N40" s="9">
        <v>216.70488201012708</v>
      </c>
      <c r="O40" s="9">
        <v>0</v>
      </c>
      <c r="P40" s="9">
        <v>0</v>
      </c>
      <c r="Q40" s="9">
        <v>0</v>
      </c>
      <c r="R40" s="9">
        <v>0</v>
      </c>
      <c r="S40" s="9">
        <v>0</v>
      </c>
    </row>
    <row r="41" spans="1:19" s="4" customFormat="1" ht="15" customHeight="1" x14ac:dyDescent="0.35">
      <c r="A41" s="4" t="s">
        <v>33</v>
      </c>
      <c r="C41" s="9">
        <v>0</v>
      </c>
      <c r="D41" s="9">
        <v>0</v>
      </c>
      <c r="E41" s="9">
        <v>0</v>
      </c>
      <c r="F41" s="9">
        <v>0</v>
      </c>
      <c r="G41" s="9">
        <v>0</v>
      </c>
      <c r="H41" s="9">
        <v>0</v>
      </c>
      <c r="I41" s="10">
        <v>0</v>
      </c>
      <c r="J41" s="9">
        <v>0</v>
      </c>
      <c r="K41" s="9">
        <v>0</v>
      </c>
      <c r="L41" s="9">
        <v>0</v>
      </c>
      <c r="M41" s="9">
        <v>0</v>
      </c>
      <c r="N41" s="9">
        <v>0</v>
      </c>
      <c r="O41" s="9">
        <v>0</v>
      </c>
      <c r="P41" s="9">
        <v>0</v>
      </c>
      <c r="Q41" s="9">
        <v>0</v>
      </c>
      <c r="R41" s="9">
        <v>0</v>
      </c>
      <c r="S41" s="9">
        <v>0</v>
      </c>
    </row>
    <row r="42" spans="1:19" s="4" customFormat="1" ht="15" customHeight="1" x14ac:dyDescent="0.35">
      <c r="A42" s="4" t="s">
        <v>34</v>
      </c>
      <c r="C42" s="9">
        <v>0</v>
      </c>
      <c r="D42" s="9">
        <v>0</v>
      </c>
      <c r="E42" s="9">
        <v>0</v>
      </c>
      <c r="F42" s="9">
        <v>0</v>
      </c>
      <c r="G42" s="9">
        <v>0</v>
      </c>
      <c r="H42" s="9">
        <v>0</v>
      </c>
      <c r="I42" s="9">
        <v>0</v>
      </c>
      <c r="J42" s="9">
        <v>0</v>
      </c>
      <c r="K42" s="9">
        <v>0</v>
      </c>
      <c r="L42" s="9">
        <v>0</v>
      </c>
      <c r="M42" s="9">
        <v>0</v>
      </c>
      <c r="N42" s="9">
        <v>0</v>
      </c>
      <c r="O42" s="9">
        <v>0</v>
      </c>
      <c r="P42" s="9">
        <v>0</v>
      </c>
      <c r="Q42" s="9">
        <v>0</v>
      </c>
      <c r="R42" s="9">
        <v>0</v>
      </c>
      <c r="S42" s="9">
        <v>0</v>
      </c>
    </row>
    <row r="43" spans="1:19" s="4" customFormat="1" ht="15" customHeight="1" x14ac:dyDescent="0.35">
      <c r="A43" s="11" t="s">
        <v>35</v>
      </c>
      <c r="C43" s="12">
        <v>234.37947836056176</v>
      </c>
      <c r="D43" s="12">
        <v>232.32540364956529</v>
      </c>
      <c r="E43" s="12">
        <v>232.32540364956529</v>
      </c>
      <c r="F43" s="12">
        <v>221.29072322537499</v>
      </c>
      <c r="G43" s="12">
        <v>221.57733830132798</v>
      </c>
      <c r="H43" s="12">
        <v>216.65711283080157</v>
      </c>
      <c r="I43" s="12">
        <v>211.71300277061241</v>
      </c>
      <c r="J43" s="12">
        <v>219.69045571797076</v>
      </c>
      <c r="K43" s="12">
        <v>218.30514951753128</v>
      </c>
      <c r="L43" s="12">
        <v>213.38492404700486</v>
      </c>
      <c r="M43" s="12">
        <v>205.5985478169485</v>
      </c>
      <c r="N43" s="12">
        <v>216.70488201012708</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685.20108436037071</v>
      </c>
      <c r="D45" s="12">
        <v>594.20141874462593</v>
      </c>
      <c r="E45" s="12">
        <v>748.38943823445106</v>
      </c>
      <c r="F45" s="12">
        <v>660.82924906850099</v>
      </c>
      <c r="G45" s="12">
        <v>571.07609630266552</v>
      </c>
      <c r="H45" s="12">
        <v>623.8362711378619</v>
      </c>
      <c r="I45" s="12">
        <v>668.69950797745298</v>
      </c>
      <c r="J45" s="12">
        <v>687.52388458966277</v>
      </c>
      <c r="K45" s="12">
        <v>558.25348715009068</v>
      </c>
      <c r="L45" s="12">
        <v>565.01005541224799</v>
      </c>
      <c r="M45" s="12">
        <v>663.6904079487914</v>
      </c>
      <c r="N45" s="12">
        <v>627.13103085888986</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0.3420594095809889</v>
      </c>
      <c r="D47" s="15">
        <f t="shared" si="3"/>
        <v>0.39098762864013525</v>
      </c>
      <c r="E47" s="15">
        <f t="shared" si="3"/>
        <v>0.31043383535402558</v>
      </c>
      <c r="F47" s="15">
        <f t="shared" si="3"/>
        <v>0.33486823341627875</v>
      </c>
      <c r="G47" s="15">
        <f t="shared" si="3"/>
        <v>0.38799967243576217</v>
      </c>
      <c r="H47" s="15">
        <f t="shared" si="3"/>
        <v>0.34729803772971451</v>
      </c>
      <c r="I47" s="15">
        <f t="shared" si="3"/>
        <v>0.31660409532969314</v>
      </c>
      <c r="J47" s="15">
        <f t="shared" si="3"/>
        <v>0.31953865260854081</v>
      </c>
      <c r="K47" s="15">
        <f t="shared" si="3"/>
        <v>0.39105022098829861</v>
      </c>
      <c r="L47" s="15">
        <f t="shared" si="3"/>
        <v>0.37766571055326248</v>
      </c>
      <c r="M47" s="15">
        <f t="shared" si="3"/>
        <v>0.30978080345077391</v>
      </c>
      <c r="N47" s="15">
        <f t="shared" si="3"/>
        <v>0.3455496082108041</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328.87702347393019</v>
      </c>
      <c r="D50" s="9">
        <v>359.67667953583907</v>
      </c>
      <c r="E50" s="9">
        <v>391.45887073660077</v>
      </c>
      <c r="F50" s="9">
        <v>389.46149702230008</v>
      </c>
      <c r="G50" s="9">
        <v>392.71324402460903</v>
      </c>
      <c r="H50" s="9">
        <v>401.36024328342091</v>
      </c>
      <c r="I50" s="9">
        <v>424.67457748392286</v>
      </c>
      <c r="J50" s="9">
        <v>423.79603702011838</v>
      </c>
      <c r="K50" s="9">
        <v>452.31163561592956</v>
      </c>
      <c r="L50" s="9">
        <v>500.13465152965313</v>
      </c>
      <c r="M50" s="9">
        <v>475.53119447024505</v>
      </c>
      <c r="N50" s="9">
        <v>496.86006252737445</v>
      </c>
      <c r="O50" s="9">
        <v>0</v>
      </c>
      <c r="P50" s="9">
        <v>0</v>
      </c>
      <c r="Q50" s="9">
        <v>0</v>
      </c>
      <c r="R50" s="9">
        <v>0</v>
      </c>
      <c r="S50" s="9">
        <v>0</v>
      </c>
    </row>
    <row r="51" spans="1:19" s="4" customFormat="1" ht="15" customHeight="1" x14ac:dyDescent="0.35">
      <c r="A51" s="29" t="s">
        <v>42</v>
      </c>
      <c r="B51" s="29"/>
      <c r="C51" s="9">
        <v>234.37947836056176</v>
      </c>
      <c r="D51" s="9">
        <v>232.32540364956529</v>
      </c>
      <c r="E51" s="9">
        <v>232.32540364956529</v>
      </c>
      <c r="F51" s="9">
        <v>221.29072322537499</v>
      </c>
      <c r="G51" s="9">
        <v>221.57733830132798</v>
      </c>
      <c r="H51" s="9">
        <v>216.65711283080157</v>
      </c>
      <c r="I51" s="9">
        <v>211.71300277061241</v>
      </c>
      <c r="J51" s="9">
        <v>219.69045571797076</v>
      </c>
      <c r="K51" s="9">
        <v>218.30514951753128</v>
      </c>
      <c r="L51" s="9">
        <v>213.38492404700486</v>
      </c>
      <c r="M51" s="9">
        <v>205.5985478169485</v>
      </c>
      <c r="N51" s="9">
        <v>216.70488201012708</v>
      </c>
      <c r="O51" s="9">
        <v>0</v>
      </c>
      <c r="P51" s="9">
        <v>0</v>
      </c>
      <c r="Q51" s="9">
        <v>0</v>
      </c>
      <c r="R51" s="9">
        <v>0</v>
      </c>
      <c r="S51" s="9">
        <v>0</v>
      </c>
    </row>
    <row r="52" spans="1:19" s="4" customFormat="1" ht="15" customHeight="1" x14ac:dyDescent="0.35">
      <c r="A52" s="29" t="s">
        <v>43</v>
      </c>
      <c r="B52" s="29"/>
      <c r="C52" s="9">
        <v>0.65006165074735012</v>
      </c>
      <c r="D52" s="9">
        <v>0.65006165074735012</v>
      </c>
      <c r="E52" s="9">
        <v>0</v>
      </c>
      <c r="F52" s="9">
        <v>0</v>
      </c>
      <c r="G52" s="9">
        <v>0</v>
      </c>
      <c r="H52" s="9">
        <v>0</v>
      </c>
      <c r="I52" s="9">
        <v>0</v>
      </c>
      <c r="J52" s="9">
        <v>0</v>
      </c>
      <c r="K52" s="9">
        <v>0</v>
      </c>
      <c r="L52" s="9">
        <v>0</v>
      </c>
      <c r="M52" s="9">
        <v>0</v>
      </c>
      <c r="N52" s="9">
        <v>0</v>
      </c>
      <c r="O52" s="9">
        <v>0</v>
      </c>
      <c r="P52" s="9">
        <v>0</v>
      </c>
      <c r="Q52" s="9">
        <v>0</v>
      </c>
      <c r="R52" s="9">
        <v>0</v>
      </c>
      <c r="S52" s="9">
        <v>0</v>
      </c>
    </row>
    <row r="53" spans="1:19" s="4" customFormat="1" ht="15" customHeight="1" x14ac:dyDescent="0.35">
      <c r="A53" s="4" t="s">
        <v>44</v>
      </c>
      <c r="B53" s="29"/>
      <c r="C53" s="9">
        <f>C50+C51+C52</f>
        <v>563.9065634852393</v>
      </c>
      <c r="D53" s="9">
        <f t="shared" ref="D53:S53" si="4">D50+D51+D52</f>
        <v>592.65214483615171</v>
      </c>
      <c r="E53" s="9">
        <f t="shared" si="4"/>
        <v>623.78427438616609</v>
      </c>
      <c r="F53" s="9">
        <f t="shared" si="4"/>
        <v>610.75222024767504</v>
      </c>
      <c r="G53" s="9">
        <f t="shared" si="4"/>
        <v>614.29058232593707</v>
      </c>
      <c r="H53" s="9">
        <f t="shared" si="4"/>
        <v>618.01735611422248</v>
      </c>
      <c r="I53" s="9">
        <f t="shared" si="4"/>
        <v>636.38758025453524</v>
      </c>
      <c r="J53" s="9">
        <f t="shared" si="4"/>
        <v>643.48649273808917</v>
      </c>
      <c r="K53" s="9">
        <f t="shared" si="4"/>
        <v>670.61678513346078</v>
      </c>
      <c r="L53" s="9">
        <f t="shared" si="4"/>
        <v>713.51957557665799</v>
      </c>
      <c r="M53" s="9">
        <f t="shared" si="4"/>
        <v>681.12974228719349</v>
      </c>
      <c r="N53" s="9">
        <f t="shared" si="4"/>
        <v>713.56494453750156</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563.9065634852393</v>
      </c>
      <c r="D60" s="12">
        <f t="shared" si="5"/>
        <v>592.65214483615171</v>
      </c>
      <c r="E60" s="12">
        <f t="shared" si="5"/>
        <v>623.78427438616609</v>
      </c>
      <c r="F60" s="12">
        <f t="shared" si="5"/>
        <v>610.75222024767504</v>
      </c>
      <c r="G60" s="12">
        <f t="shared" si="5"/>
        <v>614.29058232593707</v>
      </c>
      <c r="H60" s="12">
        <f t="shared" si="5"/>
        <v>618.01735611422248</v>
      </c>
      <c r="I60" s="12">
        <f t="shared" si="5"/>
        <v>636.38758025453524</v>
      </c>
      <c r="J60" s="12">
        <f t="shared" si="5"/>
        <v>643.48649273808917</v>
      </c>
      <c r="K60" s="12">
        <f t="shared" si="5"/>
        <v>670.61678513346078</v>
      </c>
      <c r="L60" s="12">
        <f t="shared" si="5"/>
        <v>713.51957557665799</v>
      </c>
      <c r="M60" s="12">
        <f t="shared" si="5"/>
        <v>681.12974228719349</v>
      </c>
      <c r="N60" s="12">
        <f t="shared" si="5"/>
        <v>713.56494453750156</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2004.8909907327793</v>
      </c>
      <c r="D63" s="9">
        <v>1932.5643450845516</v>
      </c>
      <c r="E63" s="9">
        <v>1943.1295500143308</v>
      </c>
      <c r="F63" s="9">
        <v>1863.4756616031336</v>
      </c>
      <c r="G63" s="9">
        <v>1866.2800706983853</v>
      </c>
      <c r="H63" s="9">
        <v>1965.8967946880671</v>
      </c>
      <c r="I63" s="9">
        <v>1988.3897487341167</v>
      </c>
      <c r="J63" s="9">
        <v>2051.8217254227575</v>
      </c>
      <c r="K63" s="9">
        <v>1907.6813079201302</v>
      </c>
      <c r="L63" s="9">
        <v>2151.2848953854968</v>
      </c>
      <c r="M63" s="9">
        <v>2129.9260771949935</v>
      </c>
      <c r="N63" s="9">
        <v>2044.8358650998375</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2004.8909907327793</v>
      </c>
      <c r="D66" s="9">
        <v>1932.5643450845516</v>
      </c>
      <c r="E66" s="9">
        <v>1943.1295500143308</v>
      </c>
      <c r="F66" s="9">
        <v>1863.4756616031336</v>
      </c>
      <c r="G66" s="9">
        <v>1866.2800706983853</v>
      </c>
      <c r="H66" s="9">
        <v>1965.8967946880671</v>
      </c>
      <c r="I66" s="9">
        <v>1988.3897487341167</v>
      </c>
      <c r="J66" s="9">
        <v>2051.8217254227575</v>
      </c>
      <c r="K66" s="9">
        <v>1907.6813079201302</v>
      </c>
      <c r="L66" s="9">
        <v>2151.2848953854968</v>
      </c>
      <c r="M66" s="9">
        <v>2129.9260771949935</v>
      </c>
      <c r="N66" s="9">
        <v>2044.8358650998375</v>
      </c>
      <c r="O66" s="9">
        <v>0</v>
      </c>
      <c r="P66" s="9">
        <v>0</v>
      </c>
      <c r="Q66" s="9">
        <v>0</v>
      </c>
      <c r="R66" s="9">
        <v>0</v>
      </c>
      <c r="S66" s="9">
        <v>0</v>
      </c>
    </row>
    <row r="67" spans="1:27" s="4" customFormat="1" ht="15" customHeight="1" x14ac:dyDescent="0.35">
      <c r="A67" s="11" t="s">
        <v>54</v>
      </c>
      <c r="C67" s="9">
        <v>2004.8909907327793</v>
      </c>
      <c r="D67" s="9">
        <v>1932.5643450845516</v>
      </c>
      <c r="E67" s="9">
        <v>1943.1295500143308</v>
      </c>
      <c r="F67" s="9">
        <v>1863.4756616031336</v>
      </c>
      <c r="G67" s="9">
        <v>1866.2800706983853</v>
      </c>
      <c r="H67" s="9">
        <v>1965.8967946880671</v>
      </c>
      <c r="I67" s="9">
        <v>1988.3897487341167</v>
      </c>
      <c r="J67" s="9">
        <v>2051.8217254227575</v>
      </c>
      <c r="K67" s="9">
        <v>1907.6813079201302</v>
      </c>
      <c r="L67" s="9">
        <v>2151.2848953854968</v>
      </c>
      <c r="M67" s="9">
        <v>2129.9260771949935</v>
      </c>
      <c r="N67" s="9">
        <v>2044.8358650998375</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0.28126544839185186</v>
      </c>
      <c r="D69" s="15">
        <f t="shared" si="6"/>
        <v>0.30666619010308949</v>
      </c>
      <c r="E69" s="15">
        <f t="shared" si="6"/>
        <v>0.32102042521126067</v>
      </c>
      <c r="F69" s="15">
        <f t="shared" si="6"/>
        <v>0.32774896545858273</v>
      </c>
      <c r="G69" s="15">
        <f t="shared" si="6"/>
        <v>0.32915240963595666</v>
      </c>
      <c r="H69" s="15">
        <f t="shared" si="6"/>
        <v>0.31436917633933298</v>
      </c>
      <c r="I69" s="15">
        <f t="shared" si="6"/>
        <v>0.32005173063263043</v>
      </c>
      <c r="J69" s="15">
        <f t="shared" si="6"/>
        <v>0.31361715531377621</v>
      </c>
      <c r="K69" s="15">
        <f t="shared" si="6"/>
        <v>0.35153501916135449</v>
      </c>
      <c r="L69" s="15">
        <f t="shared" si="6"/>
        <v>0.33167135469000714</v>
      </c>
      <c r="M69" s="15">
        <f t="shared" si="6"/>
        <v>0.31979032022754866</v>
      </c>
      <c r="N69" s="15">
        <f t="shared" si="6"/>
        <v>0.3489595212585252</v>
      </c>
      <c r="O69" s="15" t="str">
        <f t="shared" si="6"/>
        <v/>
      </c>
      <c r="P69" s="15" t="str">
        <f t="shared" si="6"/>
        <v/>
      </c>
      <c r="Q69" s="15" t="str">
        <f t="shared" si="6"/>
        <v/>
      </c>
      <c r="R69" s="15" t="str">
        <f t="shared" si="6"/>
        <v/>
      </c>
      <c r="S69" s="15"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108" t="s">
        <v>106</v>
      </c>
      <c r="E72" s="33"/>
      <c r="F72" s="3"/>
      <c r="G72" s="3"/>
      <c r="H72" s="3"/>
      <c r="I72" s="34"/>
      <c r="J72" s="192" t="s">
        <v>59</v>
      </c>
      <c r="K72" s="192"/>
      <c r="L72" s="192" t="s">
        <v>60</v>
      </c>
      <c r="M72" s="192"/>
      <c r="N72" s="192" t="s">
        <v>61</v>
      </c>
      <c r="O72" s="192"/>
      <c r="P72" s="192" t="s">
        <v>62</v>
      </c>
      <c r="Q72" s="192"/>
      <c r="R72" s="35"/>
      <c r="S72" s="108" t="s">
        <v>63</v>
      </c>
    </row>
    <row r="73" spans="1:27" s="4" customFormat="1" ht="22.5" customHeight="1" x14ac:dyDescent="0.35">
      <c r="D73" s="107" t="s">
        <v>85</v>
      </c>
      <c r="J73" s="191">
        <v>0.32600000000000001</v>
      </c>
      <c r="K73" s="191"/>
      <c r="L73" s="191">
        <v>0.33200000000000002</v>
      </c>
      <c r="M73" s="191"/>
      <c r="N73" s="191">
        <v>0.34300000000000003</v>
      </c>
      <c r="O73" s="191"/>
      <c r="P73" s="191">
        <v>0.35599999999999998</v>
      </c>
      <c r="Q73" s="191"/>
      <c r="R73" s="37"/>
      <c r="S73" s="107">
        <v>0.38</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D83C41"/>
  </sheetPr>
  <dimension ref="A1:AA209"/>
  <sheetViews>
    <sheetView workbookViewId="0">
      <pane xSplit="2" ySplit="5" topLeftCell="C48" activePane="bottomRight" state="frozen"/>
      <selection activeCell="C36" sqref="C36"/>
      <selection pane="topRight" activeCell="C36" sqref="C36"/>
      <selection pane="bottomLeft" activeCell="C36" sqref="C36"/>
      <selection pane="bottomRight" activeCell="C70" sqref="C70"/>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86</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0</v>
      </c>
      <c r="D7" s="9">
        <v>156.47674096537045</v>
      </c>
      <c r="E7" s="9">
        <v>156.0953924572392</v>
      </c>
      <c r="F7" s="9">
        <v>153.04279144122606</v>
      </c>
      <c r="G7" s="9">
        <v>151.45192731257322</v>
      </c>
      <c r="H7" s="9">
        <v>152.91064759206026</v>
      </c>
      <c r="I7" s="9">
        <v>158.26160060298892</v>
      </c>
      <c r="J7" s="9">
        <v>150.8127724623096</v>
      </c>
      <c r="K7" s="9">
        <v>149.14427028313426</v>
      </c>
      <c r="L7" s="9">
        <v>151.88449054800901</v>
      </c>
      <c r="M7" s="9">
        <v>151.89769191158857</v>
      </c>
      <c r="N7" s="9">
        <v>150.41676888422523</v>
      </c>
      <c r="O7" s="9">
        <v>0</v>
      </c>
      <c r="P7" s="9">
        <v>0</v>
      </c>
      <c r="Q7" s="9">
        <v>0</v>
      </c>
      <c r="R7" s="9">
        <v>0</v>
      </c>
      <c r="S7" s="9">
        <v>0</v>
      </c>
    </row>
    <row r="8" spans="1:27" s="4" customFormat="1" ht="15" customHeight="1" x14ac:dyDescent="0.35">
      <c r="A8" s="4" t="s">
        <v>3</v>
      </c>
      <c r="C8" s="9">
        <v>0</v>
      </c>
      <c r="D8" s="9">
        <v>0</v>
      </c>
      <c r="E8" s="9">
        <v>0</v>
      </c>
      <c r="F8" s="9">
        <v>0</v>
      </c>
      <c r="G8" s="9">
        <v>0</v>
      </c>
      <c r="H8" s="9">
        <v>0</v>
      </c>
      <c r="I8" s="9">
        <v>0</v>
      </c>
      <c r="J8" s="9">
        <v>0</v>
      </c>
      <c r="K8" s="9">
        <v>0</v>
      </c>
      <c r="L8" s="9">
        <v>0</v>
      </c>
      <c r="M8" s="9">
        <v>0</v>
      </c>
      <c r="N8" s="9">
        <v>0</v>
      </c>
      <c r="O8" s="9">
        <v>0</v>
      </c>
      <c r="P8" s="9">
        <v>0</v>
      </c>
      <c r="Q8" s="9">
        <v>0</v>
      </c>
      <c r="R8" s="9">
        <v>0</v>
      </c>
      <c r="S8" s="9">
        <v>0</v>
      </c>
    </row>
    <row r="9" spans="1:27" s="4" customFormat="1" ht="15" customHeight="1" x14ac:dyDescent="0.35">
      <c r="A9" s="4" t="s">
        <v>4</v>
      </c>
      <c r="C9" s="9">
        <v>0</v>
      </c>
      <c r="D9" s="9">
        <v>0</v>
      </c>
      <c r="E9" s="9">
        <v>0</v>
      </c>
      <c r="F9" s="9">
        <v>0</v>
      </c>
      <c r="G9" s="9">
        <v>0</v>
      </c>
      <c r="H9" s="9">
        <v>0</v>
      </c>
      <c r="I9" s="9">
        <v>0</v>
      </c>
      <c r="J9" s="9">
        <v>0</v>
      </c>
      <c r="K9" s="9">
        <v>0</v>
      </c>
      <c r="L9" s="9">
        <v>0</v>
      </c>
      <c r="M9" s="9">
        <v>0</v>
      </c>
      <c r="N9" s="9">
        <v>0</v>
      </c>
      <c r="O9" s="9">
        <v>0</v>
      </c>
      <c r="P9" s="9">
        <v>0</v>
      </c>
      <c r="Q9" s="9">
        <v>0</v>
      </c>
      <c r="R9" s="9">
        <v>0</v>
      </c>
      <c r="S9" s="9">
        <v>0</v>
      </c>
    </row>
    <row r="10" spans="1:27" s="4" customFormat="1" ht="15" customHeight="1" x14ac:dyDescent="0.35">
      <c r="A10" s="4" t="s">
        <v>5</v>
      </c>
      <c r="C10" s="9">
        <v>0</v>
      </c>
      <c r="D10" s="9">
        <v>0</v>
      </c>
      <c r="E10" s="9">
        <v>0</v>
      </c>
      <c r="F10" s="9">
        <v>0</v>
      </c>
      <c r="G10" s="9">
        <v>0</v>
      </c>
      <c r="H10" s="9">
        <v>0</v>
      </c>
      <c r="I10" s="9">
        <v>0</v>
      </c>
      <c r="J10" s="9">
        <v>0</v>
      </c>
      <c r="K10" s="9">
        <v>0</v>
      </c>
      <c r="L10" s="9">
        <v>0</v>
      </c>
      <c r="M10" s="9">
        <v>0</v>
      </c>
      <c r="N10" s="9">
        <v>0</v>
      </c>
      <c r="O10" s="9">
        <v>0</v>
      </c>
      <c r="P10" s="9">
        <v>0</v>
      </c>
      <c r="Q10" s="9">
        <v>0</v>
      </c>
      <c r="R10" s="9">
        <v>0</v>
      </c>
      <c r="S10" s="9">
        <v>0</v>
      </c>
    </row>
    <row r="11" spans="1:27" s="4" customFormat="1" ht="15" customHeight="1" x14ac:dyDescent="0.35">
      <c r="A11" s="4" t="s">
        <v>6</v>
      </c>
      <c r="C11" s="9">
        <v>0</v>
      </c>
      <c r="D11" s="9">
        <v>0</v>
      </c>
      <c r="E11" s="9">
        <v>0</v>
      </c>
      <c r="F11" s="9">
        <v>0</v>
      </c>
      <c r="G11" s="9">
        <v>0</v>
      </c>
      <c r="H11" s="9">
        <v>0</v>
      </c>
      <c r="I11" s="10">
        <v>0</v>
      </c>
      <c r="J11" s="9">
        <v>0</v>
      </c>
      <c r="K11" s="9">
        <v>0</v>
      </c>
      <c r="L11" s="9">
        <v>0</v>
      </c>
      <c r="M11" s="9">
        <v>0</v>
      </c>
      <c r="N11" s="9">
        <v>0</v>
      </c>
      <c r="O11" s="9">
        <v>0</v>
      </c>
      <c r="P11" s="9">
        <v>0</v>
      </c>
      <c r="Q11" s="9">
        <v>0</v>
      </c>
      <c r="R11" s="9">
        <v>0</v>
      </c>
      <c r="S11" s="9">
        <v>0</v>
      </c>
    </row>
    <row r="12" spans="1:27" s="4" customFormat="1" ht="15" customHeight="1" x14ac:dyDescent="0.35">
      <c r="A12" s="11" t="s">
        <v>7</v>
      </c>
      <c r="B12" s="11"/>
      <c r="C12" s="12">
        <f>SUM(C7:C11)</f>
        <v>0</v>
      </c>
      <c r="D12" s="12">
        <f t="shared" ref="D12:S12" si="0">SUM(D7:D11)</f>
        <v>156.47674096537045</v>
      </c>
      <c r="E12" s="12">
        <f t="shared" si="0"/>
        <v>156.0953924572392</v>
      </c>
      <c r="F12" s="12">
        <f t="shared" si="0"/>
        <v>153.04279144122606</v>
      </c>
      <c r="G12" s="12">
        <f t="shared" si="0"/>
        <v>151.45192731257322</v>
      </c>
      <c r="H12" s="12">
        <f t="shared" si="0"/>
        <v>152.91064759206026</v>
      </c>
      <c r="I12" s="12">
        <f t="shared" si="0"/>
        <v>158.26160060298892</v>
      </c>
      <c r="J12" s="12">
        <f t="shared" si="0"/>
        <v>150.8127724623096</v>
      </c>
      <c r="K12" s="12">
        <f t="shared" si="0"/>
        <v>149.14427028313426</v>
      </c>
      <c r="L12" s="12">
        <f t="shared" si="0"/>
        <v>151.88449054800901</v>
      </c>
      <c r="M12" s="12">
        <f t="shared" si="0"/>
        <v>151.89769191158857</v>
      </c>
      <c r="N12" s="12">
        <f t="shared" si="0"/>
        <v>150.41676888422523</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0</v>
      </c>
      <c r="D15" s="12">
        <v>400.17196904557181</v>
      </c>
      <c r="E15" s="12">
        <v>414.27343078245912</v>
      </c>
      <c r="F15" s="12">
        <v>406.79277730008602</v>
      </c>
      <c r="G15" s="12">
        <v>395.87274290627687</v>
      </c>
      <c r="H15" s="12">
        <v>328.0309544282029</v>
      </c>
      <c r="I15" s="12">
        <v>346.00171969045567</v>
      </c>
      <c r="J15" s="12">
        <v>362.68271711092007</v>
      </c>
      <c r="K15" s="12">
        <v>348.75322441960446</v>
      </c>
      <c r="L15" s="12">
        <v>309.54428202923475</v>
      </c>
      <c r="M15" s="12">
        <v>295.27085124677558</v>
      </c>
      <c r="N15" s="12">
        <v>303.18142734307821</v>
      </c>
      <c r="O15" s="12">
        <v>0</v>
      </c>
      <c r="P15" s="12">
        <v>0</v>
      </c>
      <c r="Q15" s="12">
        <v>0</v>
      </c>
      <c r="R15" s="12">
        <v>0</v>
      </c>
      <c r="S15" s="12">
        <v>0</v>
      </c>
    </row>
    <row r="16" spans="1:27" s="7" customFormat="1" ht="27" customHeight="1" thickBot="1" x14ac:dyDescent="0.4">
      <c r="A16" s="13" t="s">
        <v>11</v>
      </c>
      <c r="B16" s="14"/>
      <c r="C16" s="15" t="str">
        <f>IF(C15&gt;0,C12/C15,":")</f>
        <v>:</v>
      </c>
      <c r="D16" s="15">
        <f t="shared" ref="D16:S16" si="1">IF(D15&gt;0,D12/D15,"")</f>
        <v>0.39102374246395755</v>
      </c>
      <c r="E16" s="15">
        <f t="shared" si="1"/>
        <v>0.37679315364833793</v>
      </c>
      <c r="F16" s="15">
        <f t="shared" si="1"/>
        <v>0.37621806477731112</v>
      </c>
      <c r="G16" s="15">
        <f t="shared" si="1"/>
        <v>0.38257730552676511</v>
      </c>
      <c r="H16" s="15">
        <f t="shared" si="1"/>
        <v>0.46614700694512734</v>
      </c>
      <c r="I16" s="15">
        <f t="shared" si="1"/>
        <v>0.45740119657374784</v>
      </c>
      <c r="J16" s="15">
        <f t="shared" si="1"/>
        <v>0.41582563862889055</v>
      </c>
      <c r="K16" s="15">
        <f t="shared" si="1"/>
        <v>0.42764986770040719</v>
      </c>
      <c r="L16" s="15">
        <f t="shared" si="1"/>
        <v>0.49067128474259575</v>
      </c>
      <c r="M16" s="15">
        <f t="shared" si="1"/>
        <v>0.51443510685258442</v>
      </c>
      <c r="N16" s="15">
        <f t="shared" si="1"/>
        <v>0.49612791325114569</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v>
      </c>
      <c r="I19" s="9">
        <v>0</v>
      </c>
      <c r="J19" s="9">
        <v>0</v>
      </c>
      <c r="K19" s="9">
        <v>0</v>
      </c>
      <c r="L19" s="9">
        <v>0</v>
      </c>
      <c r="M19" s="9">
        <v>0</v>
      </c>
      <c r="N19" s="9">
        <v>0</v>
      </c>
      <c r="O19" s="9">
        <v>0</v>
      </c>
      <c r="P19" s="9">
        <v>0</v>
      </c>
      <c r="Q19" s="9">
        <v>0</v>
      </c>
      <c r="R19" s="9">
        <v>0</v>
      </c>
      <c r="S19" s="9">
        <v>0</v>
      </c>
    </row>
    <row r="20" spans="1:19" s="4" customFormat="1" ht="15" customHeight="1" x14ac:dyDescent="0.35">
      <c r="A20" s="4" t="s">
        <v>14</v>
      </c>
      <c r="C20" s="9">
        <v>0</v>
      </c>
      <c r="D20" s="9">
        <v>0</v>
      </c>
      <c r="E20" s="9">
        <v>0</v>
      </c>
      <c r="F20" s="9">
        <v>0</v>
      </c>
      <c r="G20" s="9">
        <v>0</v>
      </c>
      <c r="H20" s="9">
        <v>0</v>
      </c>
      <c r="I20" s="9">
        <v>0</v>
      </c>
      <c r="J20" s="9">
        <v>0</v>
      </c>
      <c r="K20" s="9">
        <v>0</v>
      </c>
      <c r="L20" s="9">
        <v>0</v>
      </c>
      <c r="M20" s="9">
        <v>0</v>
      </c>
      <c r="N20" s="9">
        <v>0</v>
      </c>
      <c r="O20" s="9">
        <v>0</v>
      </c>
      <c r="P20" s="9">
        <v>0</v>
      </c>
      <c r="Q20" s="9">
        <v>0</v>
      </c>
      <c r="R20" s="9">
        <v>0</v>
      </c>
      <c r="S20" s="9">
        <v>0</v>
      </c>
    </row>
    <row r="21" spans="1:19" s="4" customFormat="1" ht="15" customHeight="1" x14ac:dyDescent="0.35">
      <c r="A21" s="4" t="s">
        <v>15</v>
      </c>
      <c r="C21" s="9">
        <v>0</v>
      </c>
      <c r="D21" s="9">
        <v>0.2839896818572657</v>
      </c>
      <c r="E21" s="9">
        <v>0.2839896818572657</v>
      </c>
      <c r="F21" s="9">
        <v>0.80692775744926748</v>
      </c>
      <c r="G21" s="9">
        <v>0.71276434911981379</v>
      </c>
      <c r="H21" s="9">
        <v>0.58228075373960453</v>
      </c>
      <c r="I21" s="9">
        <v>0.72370599497754362</v>
      </c>
      <c r="J21" s="9">
        <v>0.52105856322327226</v>
      </c>
      <c r="K21" s="9">
        <v>0.58994135413639004</v>
      </c>
      <c r="L21" s="9">
        <v>0.7150913819929331</v>
      </c>
      <c r="M21" s="9">
        <v>0.66188285628609889</v>
      </c>
      <c r="N21" s="9">
        <v>0.84380272526671662</v>
      </c>
      <c r="O21" s="9">
        <v>0</v>
      </c>
      <c r="P21" s="9">
        <v>0</v>
      </c>
      <c r="Q21" s="9">
        <v>0</v>
      </c>
      <c r="R21" s="9">
        <v>0</v>
      </c>
      <c r="S21" s="9">
        <v>0</v>
      </c>
    </row>
    <row r="22" spans="1:19" s="4" customFormat="1" ht="15" customHeight="1" x14ac:dyDescent="0.35">
      <c r="A22" s="4" t="s">
        <v>16</v>
      </c>
      <c r="C22" s="9">
        <v>0</v>
      </c>
      <c r="D22" s="9">
        <v>1.6936543422184007</v>
      </c>
      <c r="E22" s="9">
        <v>1.6936543422184007</v>
      </c>
      <c r="F22" s="9">
        <v>1.2567007894122975</v>
      </c>
      <c r="G22" s="9">
        <v>1.1788951521699542</v>
      </c>
      <c r="H22" s="9">
        <v>0.96544065640656906</v>
      </c>
      <c r="I22" s="9">
        <v>1.1679535063122244</v>
      </c>
      <c r="J22" s="9">
        <v>0.59674023299340884</v>
      </c>
      <c r="K22" s="9">
        <v>0.69982648765208788</v>
      </c>
      <c r="L22" s="9">
        <v>1.0045990737250374</v>
      </c>
      <c r="M22" s="9">
        <v>0.88583855386007471</v>
      </c>
      <c r="N22" s="9">
        <v>0.87588773045125401</v>
      </c>
      <c r="O22" s="9">
        <v>0</v>
      </c>
      <c r="P22" s="9">
        <v>0</v>
      </c>
      <c r="Q22" s="9">
        <v>0</v>
      </c>
      <c r="R22" s="9">
        <v>0</v>
      </c>
      <c r="S22" s="9">
        <v>0</v>
      </c>
    </row>
    <row r="23" spans="1:19" s="4" customFormat="1" ht="15" customHeight="1" x14ac:dyDescent="0.35">
      <c r="A23" s="16" t="s">
        <v>17</v>
      </c>
      <c r="C23" s="9">
        <v>0</v>
      </c>
      <c r="D23" s="9">
        <v>0</v>
      </c>
      <c r="E23" s="9">
        <v>0</v>
      </c>
      <c r="F23" s="9">
        <v>0</v>
      </c>
      <c r="G23" s="9">
        <v>0</v>
      </c>
      <c r="H23" s="9">
        <v>0</v>
      </c>
      <c r="I23" s="9">
        <v>0</v>
      </c>
      <c r="J23" s="9">
        <v>0.28056999558176188</v>
      </c>
      <c r="K23" s="9">
        <v>0.3539648124818342</v>
      </c>
      <c r="L23" s="9">
        <v>0.50056396739505327</v>
      </c>
      <c r="M23" s="9">
        <v>0.51479777711141028</v>
      </c>
      <c r="N23" s="9">
        <v>0.50628163516003</v>
      </c>
      <c r="O23" s="9">
        <v>0</v>
      </c>
      <c r="P23" s="9">
        <v>0</v>
      </c>
      <c r="Q23" s="9">
        <v>0</v>
      </c>
      <c r="R23" s="9">
        <v>0</v>
      </c>
      <c r="S23" s="9">
        <v>0</v>
      </c>
    </row>
    <row r="24" spans="1:19" s="4" customFormat="1" ht="15" customHeight="1" x14ac:dyDescent="0.35">
      <c r="A24" s="16" t="s">
        <v>18</v>
      </c>
      <c r="C24" s="9">
        <v>0</v>
      </c>
      <c r="D24" s="9">
        <v>0</v>
      </c>
      <c r="E24" s="9">
        <v>0</v>
      </c>
      <c r="F24" s="9">
        <v>0</v>
      </c>
      <c r="G24" s="9">
        <v>0</v>
      </c>
      <c r="H24" s="9">
        <v>0</v>
      </c>
      <c r="I24" s="9">
        <v>0</v>
      </c>
      <c r="J24" s="9">
        <v>0.32132166391952766</v>
      </c>
      <c r="K24" s="9">
        <v>0.41989589259125282</v>
      </c>
      <c r="L24" s="9">
        <v>0.70321935160752647</v>
      </c>
      <c r="M24" s="9">
        <v>0.68898554189116923</v>
      </c>
      <c r="N24" s="9">
        <v>0.52553263827075247</v>
      </c>
      <c r="O24" s="9">
        <v>0</v>
      </c>
      <c r="P24" s="9">
        <v>0</v>
      </c>
      <c r="Q24" s="9">
        <v>0</v>
      </c>
      <c r="R24" s="9">
        <v>0</v>
      </c>
      <c r="S24" s="9">
        <v>0</v>
      </c>
    </row>
    <row r="25" spans="1:19" s="4" customFormat="1" ht="15" customHeight="1" x14ac:dyDescent="0.35">
      <c r="A25" s="4" t="s">
        <v>19</v>
      </c>
      <c r="C25" s="9">
        <v>0</v>
      </c>
      <c r="D25" s="9">
        <v>0</v>
      </c>
      <c r="E25" s="9">
        <v>0</v>
      </c>
      <c r="F25" s="9">
        <v>0</v>
      </c>
      <c r="G25" s="9">
        <v>0</v>
      </c>
      <c r="H25" s="9">
        <v>0</v>
      </c>
      <c r="I25" s="10">
        <v>0</v>
      </c>
      <c r="J25" s="9">
        <v>0</v>
      </c>
      <c r="K25" s="9">
        <v>0</v>
      </c>
      <c r="L25" s="9">
        <v>0</v>
      </c>
      <c r="M25" s="9">
        <v>0</v>
      </c>
      <c r="N25" s="9">
        <v>0</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0</v>
      </c>
      <c r="K26" s="21">
        <v>0</v>
      </c>
      <c r="L26" s="21">
        <v>0</v>
      </c>
      <c r="M26" s="21">
        <v>0</v>
      </c>
      <c r="N26" s="21">
        <v>0</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0</v>
      </c>
      <c r="K27" s="21">
        <v>0</v>
      </c>
      <c r="L27" s="21">
        <v>0</v>
      </c>
      <c r="M27" s="21">
        <v>0</v>
      </c>
      <c r="N27" s="21">
        <v>0</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0</v>
      </c>
      <c r="K30" s="9">
        <v>0</v>
      </c>
      <c r="L30" s="9">
        <v>0</v>
      </c>
      <c r="M30" s="9">
        <v>0</v>
      </c>
      <c r="N30" s="9">
        <v>0</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0</v>
      </c>
      <c r="D32" s="12">
        <v>0.7099742046431643</v>
      </c>
      <c r="E32" s="12">
        <v>0.7099742046431643</v>
      </c>
      <c r="F32" s="12">
        <v>2.0173193936231688</v>
      </c>
      <c r="G32" s="12">
        <v>1.7819108727995345</v>
      </c>
      <c r="H32" s="12">
        <v>1.4557018843490113</v>
      </c>
      <c r="I32" s="24">
        <v>1.8092649874438591</v>
      </c>
      <c r="J32" s="12">
        <v>1.5832164036399425</v>
      </c>
      <c r="K32" s="12">
        <v>1.8288181978228093</v>
      </c>
      <c r="L32" s="12">
        <v>2.2882924223773857</v>
      </c>
      <c r="M32" s="12">
        <v>2.1695049178266572</v>
      </c>
      <c r="N32" s="12">
        <v>2.6157884483268212</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0</v>
      </c>
      <c r="D35" s="12">
        <v>157.48626922709468</v>
      </c>
      <c r="E35" s="12">
        <v>155.43219451609821</v>
      </c>
      <c r="F35" s="12">
        <v>202.51926714969261</v>
      </c>
      <c r="G35" s="12">
        <v>202.20605299162662</v>
      </c>
      <c r="H35" s="12">
        <v>208.85565099590033</v>
      </c>
      <c r="I35" s="12">
        <v>229.95247405886548</v>
      </c>
      <c r="J35" s="12">
        <v>213.04393617769057</v>
      </c>
      <c r="K35" s="12">
        <v>201.16675018922501</v>
      </c>
      <c r="L35" s="12">
        <v>164.21393830543423</v>
      </c>
      <c r="M35" s="12">
        <v>155.74585762731635</v>
      </c>
      <c r="N35" s="12">
        <v>178.61355925174834</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t="str">
        <f>IF(C35&gt;0,C32/C35,":")</f>
        <v>:</v>
      </c>
      <c r="D37" s="15">
        <f t="shared" ref="D37:S37" si="2">IF(D35&gt;0,D32/D35,"")</f>
        <v>4.5081657475762784E-3</v>
      </c>
      <c r="E37" s="15">
        <f t="shared" si="2"/>
        <v>4.5677422676396158E-3</v>
      </c>
      <c r="F37" s="15">
        <f t="shared" si="2"/>
        <v>9.9611233144156226E-3</v>
      </c>
      <c r="G37" s="15">
        <f t="shared" si="2"/>
        <v>8.8123517888622441E-3</v>
      </c>
      <c r="H37" s="15">
        <f t="shared" si="2"/>
        <v>6.9698946492838037E-3</v>
      </c>
      <c r="I37" s="27">
        <f t="shared" si="2"/>
        <v>7.8679953101122354E-3</v>
      </c>
      <c r="J37" s="15">
        <f t="shared" si="2"/>
        <v>7.4314079623437456E-3</v>
      </c>
      <c r="K37" s="15">
        <f t="shared" si="2"/>
        <v>9.0910560323838509E-3</v>
      </c>
      <c r="L37" s="15">
        <f t="shared" si="2"/>
        <v>1.3934824570866897E-2</v>
      </c>
      <c r="M37" s="15">
        <f t="shared" si="2"/>
        <v>1.3929776052330438E-2</v>
      </c>
      <c r="N37" s="15">
        <f t="shared" si="2"/>
        <v>1.4644960098689801E-2</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0</v>
      </c>
      <c r="D40" s="9">
        <v>143.1881150281838</v>
      </c>
      <c r="E40" s="9">
        <v>146.31699627400403</v>
      </c>
      <c r="F40" s="9">
        <v>152.5269895863189</v>
      </c>
      <c r="G40" s="9">
        <v>152.45533581733065</v>
      </c>
      <c r="H40" s="9">
        <v>159.5012897678418</v>
      </c>
      <c r="I40" s="10">
        <v>161.00601891659502</v>
      </c>
      <c r="J40" s="9">
        <v>174.51991974777874</v>
      </c>
      <c r="K40" s="9">
        <v>176.66953281742619</v>
      </c>
      <c r="L40" s="9">
        <v>168.0949651284991</v>
      </c>
      <c r="M40" s="9">
        <v>164.75112257571416</v>
      </c>
      <c r="N40" s="9">
        <v>170.1251552498328</v>
      </c>
      <c r="O40" s="9">
        <v>0</v>
      </c>
      <c r="P40" s="9">
        <v>0</v>
      </c>
      <c r="Q40" s="9">
        <v>0</v>
      </c>
      <c r="R40" s="9">
        <v>0</v>
      </c>
      <c r="S40" s="9">
        <v>0</v>
      </c>
    </row>
    <row r="41" spans="1:19" s="4" customFormat="1" ht="15" customHeight="1" x14ac:dyDescent="0.35">
      <c r="A41" s="4" t="s">
        <v>33</v>
      </c>
      <c r="C41" s="9">
        <v>0</v>
      </c>
      <c r="D41" s="9">
        <v>0</v>
      </c>
      <c r="E41" s="9">
        <v>0</v>
      </c>
      <c r="F41" s="9">
        <v>0</v>
      </c>
      <c r="G41" s="9">
        <v>0</v>
      </c>
      <c r="H41" s="9">
        <v>0</v>
      </c>
      <c r="I41" s="10">
        <v>0</v>
      </c>
      <c r="J41" s="9">
        <v>0</v>
      </c>
      <c r="K41" s="9">
        <v>0</v>
      </c>
      <c r="L41" s="9">
        <v>0</v>
      </c>
      <c r="M41" s="9">
        <v>0</v>
      </c>
      <c r="N41" s="9">
        <v>0</v>
      </c>
      <c r="O41" s="9">
        <v>0</v>
      </c>
      <c r="P41" s="9">
        <v>0</v>
      </c>
      <c r="Q41" s="9">
        <v>0</v>
      </c>
      <c r="R41" s="9">
        <v>0</v>
      </c>
      <c r="S41" s="9">
        <v>0</v>
      </c>
    </row>
    <row r="42" spans="1:19" s="4" customFormat="1" ht="15" customHeight="1" x14ac:dyDescent="0.35">
      <c r="A42" s="4" t="s">
        <v>34</v>
      </c>
      <c r="C42" s="9">
        <v>0</v>
      </c>
      <c r="D42" s="9">
        <v>0</v>
      </c>
      <c r="E42" s="9">
        <v>0</v>
      </c>
      <c r="F42" s="9">
        <v>0</v>
      </c>
      <c r="G42" s="9">
        <v>0</v>
      </c>
      <c r="H42" s="9">
        <v>0</v>
      </c>
      <c r="I42" s="9">
        <v>0</v>
      </c>
      <c r="J42" s="9">
        <v>0</v>
      </c>
      <c r="K42" s="9">
        <v>0</v>
      </c>
      <c r="L42" s="9">
        <v>0</v>
      </c>
      <c r="M42" s="9">
        <v>0</v>
      </c>
      <c r="N42" s="9">
        <v>0</v>
      </c>
      <c r="O42" s="9">
        <v>0</v>
      </c>
      <c r="P42" s="9">
        <v>0</v>
      </c>
      <c r="Q42" s="9">
        <v>0</v>
      </c>
      <c r="R42" s="9">
        <v>0</v>
      </c>
      <c r="S42" s="9">
        <v>0</v>
      </c>
    </row>
    <row r="43" spans="1:19" s="4" customFormat="1" ht="15" customHeight="1" x14ac:dyDescent="0.35">
      <c r="A43" s="11" t="s">
        <v>35</v>
      </c>
      <c r="C43" s="12">
        <v>0</v>
      </c>
      <c r="D43" s="12">
        <v>143.1881150281838</v>
      </c>
      <c r="E43" s="12">
        <v>146.31699627400403</v>
      </c>
      <c r="F43" s="12">
        <v>152.5269895863189</v>
      </c>
      <c r="G43" s="12">
        <v>152.45533581733065</v>
      </c>
      <c r="H43" s="12">
        <v>159.5012897678418</v>
      </c>
      <c r="I43" s="12">
        <v>161.00601891659502</v>
      </c>
      <c r="J43" s="12">
        <v>174.51991974777874</v>
      </c>
      <c r="K43" s="12">
        <v>176.66953281742619</v>
      </c>
      <c r="L43" s="12">
        <v>168.0949651284991</v>
      </c>
      <c r="M43" s="12">
        <v>164.75112257571416</v>
      </c>
      <c r="N43" s="12">
        <v>170.1251552498328</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0</v>
      </c>
      <c r="D45" s="12">
        <v>270.64273430782458</v>
      </c>
      <c r="E45" s="12">
        <v>284.89347473010412</v>
      </c>
      <c r="F45" s="12">
        <v>310.47984140632462</v>
      </c>
      <c r="G45" s="12">
        <v>331.36720168147508</v>
      </c>
      <c r="H45" s="12">
        <v>256.93880768128406</v>
      </c>
      <c r="I45" s="12">
        <v>210.52593866437377</v>
      </c>
      <c r="J45" s="12">
        <v>214.50941052832712</v>
      </c>
      <c r="K45" s="12">
        <v>221.23459443966752</v>
      </c>
      <c r="L45" s="12">
        <v>245.20469093340978</v>
      </c>
      <c r="M45" s="12">
        <v>243.38635712238465</v>
      </c>
      <c r="N45" s="12">
        <v>247.93923760389794</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t="str">
        <f>IF(C45&gt;0,C43/C45,":")</f>
        <v>:</v>
      </c>
      <c r="D47" s="15">
        <f t="shared" ref="D47:S47" si="3">IF(D45&gt;0,D43/D45,"")</f>
        <v>0.52906690953441227</v>
      </c>
      <c r="E47" s="15">
        <f t="shared" si="3"/>
        <v>0.51358493350056011</v>
      </c>
      <c r="F47" s="15">
        <f t="shared" si="3"/>
        <v>0.49126213442858274</v>
      </c>
      <c r="G47" s="15">
        <f t="shared" si="3"/>
        <v>0.46007973946642283</v>
      </c>
      <c r="H47" s="15">
        <f t="shared" si="3"/>
        <v>0.6207753947612803</v>
      </c>
      <c r="I47" s="15">
        <f t="shared" si="3"/>
        <v>0.76477995983799052</v>
      </c>
      <c r="J47" s="15">
        <f t="shared" si="3"/>
        <v>0.81357698628672726</v>
      </c>
      <c r="K47" s="15">
        <f t="shared" si="3"/>
        <v>0.79856196660782819</v>
      </c>
      <c r="L47" s="15">
        <f t="shared" si="3"/>
        <v>0.68552915724662311</v>
      </c>
      <c r="M47" s="15">
        <f t="shared" si="3"/>
        <v>0.67691190469180873</v>
      </c>
      <c r="N47" s="15">
        <f t="shared" si="3"/>
        <v>0.68615664424047662</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0</v>
      </c>
      <c r="D50" s="9">
        <v>156.19275128351319</v>
      </c>
      <c r="E50" s="9">
        <v>155.81140277538194</v>
      </c>
      <c r="F50" s="9">
        <v>152.23586368377678</v>
      </c>
      <c r="G50" s="9">
        <v>150.7391629634534</v>
      </c>
      <c r="H50" s="9">
        <v>152.32836683832065</v>
      </c>
      <c r="I50" s="9">
        <v>157.53789460801138</v>
      </c>
      <c r="J50" s="9">
        <v>150.01114390350457</v>
      </c>
      <c r="K50" s="9">
        <v>148.20036411651603</v>
      </c>
      <c r="L50" s="9">
        <v>150.66883519862103</v>
      </c>
      <c r="M50" s="9">
        <v>150.72101127819107</v>
      </c>
      <c r="N50" s="9">
        <v>149.0666845237985</v>
      </c>
      <c r="O50" s="9">
        <v>0</v>
      </c>
      <c r="P50" s="9">
        <v>0</v>
      </c>
      <c r="Q50" s="9">
        <v>0</v>
      </c>
      <c r="R50" s="9">
        <v>0</v>
      </c>
      <c r="S50" s="9">
        <v>0</v>
      </c>
    </row>
    <row r="51" spans="1:19" s="4" customFormat="1" ht="15" customHeight="1" x14ac:dyDescent="0.35">
      <c r="A51" s="29" t="s">
        <v>42</v>
      </c>
      <c r="B51" s="29"/>
      <c r="C51" s="9">
        <v>0</v>
      </c>
      <c r="D51" s="9">
        <v>143.1881150281838</v>
      </c>
      <c r="E51" s="9">
        <v>146.31699627400403</v>
      </c>
      <c r="F51" s="9">
        <v>152.5269895863189</v>
      </c>
      <c r="G51" s="9">
        <v>152.45533581733065</v>
      </c>
      <c r="H51" s="9">
        <v>159.5012897678418</v>
      </c>
      <c r="I51" s="9">
        <v>161.00601891659502</v>
      </c>
      <c r="J51" s="9">
        <v>174.51991974777874</v>
      </c>
      <c r="K51" s="9">
        <v>176.66953281742619</v>
      </c>
      <c r="L51" s="9">
        <v>168.0949651284991</v>
      </c>
      <c r="M51" s="9">
        <v>164.75112257571416</v>
      </c>
      <c r="N51" s="9">
        <v>170.1251552498328</v>
      </c>
      <c r="O51" s="9">
        <v>0</v>
      </c>
      <c r="P51" s="9">
        <v>0</v>
      </c>
      <c r="Q51" s="9">
        <v>0</v>
      </c>
      <c r="R51" s="9">
        <v>0</v>
      </c>
      <c r="S51" s="9">
        <v>0</v>
      </c>
    </row>
    <row r="52" spans="1:19" s="4" customFormat="1" ht="15" customHeight="1" x14ac:dyDescent="0.35">
      <c r="A52" s="29" t="s">
        <v>43</v>
      </c>
      <c r="B52" s="29"/>
      <c r="C52" s="9">
        <v>0</v>
      </c>
      <c r="D52" s="9">
        <v>0.2839896818572657</v>
      </c>
      <c r="E52" s="9">
        <v>0.2839896818572657</v>
      </c>
      <c r="F52" s="9">
        <v>0.80692775744926748</v>
      </c>
      <c r="G52" s="9">
        <v>0.71276434911981379</v>
      </c>
      <c r="H52" s="9">
        <v>0.58228075373960453</v>
      </c>
      <c r="I52" s="9">
        <v>0.72370599497754362</v>
      </c>
      <c r="J52" s="9">
        <v>0.80162855880503414</v>
      </c>
      <c r="K52" s="9">
        <v>0.94390616661822424</v>
      </c>
      <c r="L52" s="9">
        <v>1.2156553493879865</v>
      </c>
      <c r="M52" s="9">
        <v>1.1766806333975093</v>
      </c>
      <c r="N52" s="9">
        <v>1.3500843604267465</v>
      </c>
      <c r="O52" s="9">
        <v>0</v>
      </c>
      <c r="P52" s="9">
        <v>0</v>
      </c>
      <c r="Q52" s="9">
        <v>0</v>
      </c>
      <c r="R52" s="9">
        <v>0</v>
      </c>
      <c r="S52" s="9">
        <v>0</v>
      </c>
    </row>
    <row r="53" spans="1:19" s="4" customFormat="1" ht="15" customHeight="1" x14ac:dyDescent="0.35">
      <c r="A53" s="4" t="s">
        <v>44</v>
      </c>
      <c r="B53" s="29"/>
      <c r="C53" s="9">
        <f>C50+C51+C52</f>
        <v>0</v>
      </c>
      <c r="D53" s="9">
        <f t="shared" ref="D53:S53" si="4">D50+D51+D52</f>
        <v>299.66485599355428</v>
      </c>
      <c r="E53" s="9">
        <f t="shared" si="4"/>
        <v>302.41238873124325</v>
      </c>
      <c r="F53" s="9">
        <f t="shared" si="4"/>
        <v>305.56978102754493</v>
      </c>
      <c r="G53" s="9">
        <f t="shared" si="4"/>
        <v>303.90726312990387</v>
      </c>
      <c r="H53" s="9">
        <f t="shared" si="4"/>
        <v>312.41193735990203</v>
      </c>
      <c r="I53" s="9">
        <f t="shared" si="4"/>
        <v>319.26761951958395</v>
      </c>
      <c r="J53" s="9">
        <f t="shared" si="4"/>
        <v>325.33269221008834</v>
      </c>
      <c r="K53" s="9">
        <f t="shared" si="4"/>
        <v>325.81380310056039</v>
      </c>
      <c r="L53" s="9">
        <f t="shared" si="4"/>
        <v>319.97945567650811</v>
      </c>
      <c r="M53" s="9">
        <f t="shared" si="4"/>
        <v>316.64881448730273</v>
      </c>
      <c r="N53" s="9">
        <f t="shared" si="4"/>
        <v>320.54192413405804</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0</v>
      </c>
      <c r="D60" s="12">
        <f t="shared" si="5"/>
        <v>299.66485599355428</v>
      </c>
      <c r="E60" s="12">
        <f t="shared" si="5"/>
        <v>302.41238873124325</v>
      </c>
      <c r="F60" s="12">
        <f t="shared" si="5"/>
        <v>305.56978102754493</v>
      </c>
      <c r="G60" s="12">
        <f t="shared" si="5"/>
        <v>303.90726312990387</v>
      </c>
      <c r="H60" s="12">
        <f t="shared" si="5"/>
        <v>312.41193735990203</v>
      </c>
      <c r="I60" s="12">
        <f t="shared" si="5"/>
        <v>319.26761951958395</v>
      </c>
      <c r="J60" s="12">
        <f t="shared" si="5"/>
        <v>325.33269221008834</v>
      </c>
      <c r="K60" s="12">
        <f t="shared" si="5"/>
        <v>325.81380310056039</v>
      </c>
      <c r="L60" s="12">
        <f t="shared" si="5"/>
        <v>319.97945567650811</v>
      </c>
      <c r="M60" s="12">
        <f t="shared" si="5"/>
        <v>316.64881448730273</v>
      </c>
      <c r="N60" s="12">
        <f t="shared" si="5"/>
        <v>320.54192413405804</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0</v>
      </c>
      <c r="D63" s="9">
        <v>839.54690933409768</v>
      </c>
      <c r="E63" s="9">
        <v>867.944969905417</v>
      </c>
      <c r="F63" s="9">
        <v>928.06749785038699</v>
      </c>
      <c r="G63" s="9">
        <v>941.18472341645179</v>
      </c>
      <c r="H63" s="9">
        <v>793.50420368778077</v>
      </c>
      <c r="I63" s="9">
        <v>785.60284704308776</v>
      </c>
      <c r="J63" s="9">
        <v>799.25456195662571</v>
      </c>
      <c r="K63" s="9">
        <v>783.86595968281267</v>
      </c>
      <c r="L63" s="9">
        <v>731.67669819432501</v>
      </c>
      <c r="M63" s="9">
        <v>717.36791821916495</v>
      </c>
      <c r="N63" s="9">
        <v>743.41812362663597</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0</v>
      </c>
      <c r="D66" s="9">
        <v>839.54690933409768</v>
      </c>
      <c r="E66" s="9">
        <v>867.944969905417</v>
      </c>
      <c r="F66" s="9">
        <v>928.06749785038699</v>
      </c>
      <c r="G66" s="9">
        <v>941.18472341645179</v>
      </c>
      <c r="H66" s="9">
        <v>793.50420368778077</v>
      </c>
      <c r="I66" s="9">
        <v>785.60284704308776</v>
      </c>
      <c r="J66" s="9">
        <v>799.25456195662571</v>
      </c>
      <c r="K66" s="9">
        <v>783.86595968281267</v>
      </c>
      <c r="L66" s="9">
        <v>731.67669819432501</v>
      </c>
      <c r="M66" s="9">
        <v>717.36791821916495</v>
      </c>
      <c r="N66" s="9">
        <v>743.41812362663597</v>
      </c>
      <c r="O66" s="9">
        <v>0</v>
      </c>
      <c r="P66" s="9">
        <v>0</v>
      </c>
      <c r="Q66" s="9">
        <v>0</v>
      </c>
      <c r="R66" s="9">
        <v>0</v>
      </c>
      <c r="S66" s="9">
        <v>0</v>
      </c>
    </row>
    <row r="67" spans="1:27" s="4" customFormat="1" ht="15" customHeight="1" x14ac:dyDescent="0.35">
      <c r="A67" s="11" t="s">
        <v>54</v>
      </c>
      <c r="C67" s="9">
        <v>0</v>
      </c>
      <c r="D67" s="9">
        <v>839.54690933409768</v>
      </c>
      <c r="E67" s="9">
        <v>867.944969905417</v>
      </c>
      <c r="F67" s="9">
        <v>928.06749785038699</v>
      </c>
      <c r="G67" s="9">
        <v>941.18472341645179</v>
      </c>
      <c r="H67" s="9">
        <v>793.50420368778077</v>
      </c>
      <c r="I67" s="9">
        <v>785.60284704308776</v>
      </c>
      <c r="J67" s="9">
        <v>799.25456195662571</v>
      </c>
      <c r="K67" s="9">
        <v>783.86595968281267</v>
      </c>
      <c r="L67" s="9">
        <v>731.67669819432501</v>
      </c>
      <c r="M67" s="9">
        <v>717.36791821916495</v>
      </c>
      <c r="N67" s="9">
        <v>743.41812362663597</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t="str">
        <f>IF(C67&gt;0,(C53+C57-C58)/C67,":")</f>
        <v>:</v>
      </c>
      <c r="D69" s="15">
        <f t="shared" ref="D69:S69" si="6">IF(D67&gt;0,(D53+D57-D58)/D67,"")</f>
        <v>0.35693640541329497</v>
      </c>
      <c r="E69" s="15">
        <f t="shared" si="6"/>
        <v>0.34842345910962325</v>
      </c>
      <c r="F69" s="15">
        <f t="shared" si="6"/>
        <v>0.32925383308359929</v>
      </c>
      <c r="G69" s="15">
        <f t="shared" si="6"/>
        <v>0.32289863569686539</v>
      </c>
      <c r="H69" s="15">
        <f t="shared" si="6"/>
        <v>0.39371176095599664</v>
      </c>
      <c r="I69" s="15">
        <f t="shared" si="6"/>
        <v>0.40639824654565332</v>
      </c>
      <c r="J69" s="15">
        <f t="shared" si="6"/>
        <v>0.40704514893684601</v>
      </c>
      <c r="K69" s="15">
        <f t="shared" si="6"/>
        <v>0.41564989406147868</v>
      </c>
      <c r="L69" s="15">
        <f t="shared" si="6"/>
        <v>0.43732355624577401</v>
      </c>
      <c r="M69" s="15">
        <f t="shared" si="6"/>
        <v>0.44140364580753738</v>
      </c>
      <c r="N69" s="15">
        <f t="shared" si="6"/>
        <v>0.43117313655248279</v>
      </c>
      <c r="O69" s="15" t="str">
        <f t="shared" si="6"/>
        <v/>
      </c>
      <c r="P69" s="15" t="str">
        <f t="shared" si="6"/>
        <v/>
      </c>
      <c r="Q69" s="15" t="str">
        <f t="shared" si="6"/>
        <v/>
      </c>
      <c r="R69" s="15" t="str">
        <f t="shared" si="6"/>
        <v/>
      </c>
      <c r="S69" s="15"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92" t="s">
        <v>106</v>
      </c>
      <c r="E72" s="33"/>
      <c r="F72" s="3"/>
      <c r="G72" s="3"/>
      <c r="H72" s="3"/>
      <c r="I72" s="34"/>
      <c r="J72" s="192" t="s">
        <v>59</v>
      </c>
      <c r="K72" s="192"/>
      <c r="L72" s="192" t="s">
        <v>60</v>
      </c>
      <c r="M72" s="192"/>
      <c r="N72" s="192" t="s">
        <v>61</v>
      </c>
      <c r="O72" s="192"/>
      <c r="P72" s="192" t="s">
        <v>62</v>
      </c>
      <c r="Q72" s="192"/>
      <c r="R72" s="35"/>
      <c r="S72" s="92" t="s">
        <v>63</v>
      </c>
    </row>
    <row r="73" spans="1:27" s="4" customFormat="1" ht="22.5" customHeight="1" x14ac:dyDescent="0.35">
      <c r="D73" s="91" t="s">
        <v>85</v>
      </c>
      <c r="J73" s="191">
        <v>0.27600000000000002</v>
      </c>
      <c r="K73" s="191"/>
      <c r="L73" s="191">
        <v>0.28299999999999997</v>
      </c>
      <c r="M73" s="191"/>
      <c r="N73" s="191">
        <v>0.29299999999999998</v>
      </c>
      <c r="O73" s="191"/>
      <c r="P73" s="191">
        <v>0.307</v>
      </c>
      <c r="Q73" s="191"/>
      <c r="R73" s="37"/>
      <c r="S73" s="91">
        <v>0.33</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D83C41"/>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56" customWidth="1"/>
    <col min="2" max="2" width="26.36328125" style="56" customWidth="1"/>
    <col min="3" max="19" width="11.453125" style="56" customWidth="1"/>
    <col min="20" max="26" width="8.81640625" style="56"/>
    <col min="27" max="27" width="11.36328125" style="56" bestFit="1" customWidth="1"/>
    <col min="28" max="16384" width="8.81640625" style="56"/>
  </cols>
  <sheetData>
    <row r="1" spans="1:27" ht="12.75" customHeight="1" x14ac:dyDescent="0.35">
      <c r="A1" s="89" t="s">
        <v>79</v>
      </c>
      <c r="H1" s="190" t="s">
        <v>84</v>
      </c>
      <c r="I1" s="190"/>
      <c r="J1" s="190"/>
      <c r="K1" s="190"/>
      <c r="AA1" s="57">
        <v>1</v>
      </c>
    </row>
    <row r="2" spans="1:27" ht="12.75" customHeight="1" x14ac:dyDescent="0.35">
      <c r="H2" s="190"/>
      <c r="I2" s="190"/>
      <c r="J2" s="190"/>
      <c r="K2" s="190"/>
    </row>
    <row r="4" spans="1:27" s="59" customFormat="1" ht="15" customHeight="1" x14ac:dyDescent="0.35">
      <c r="A4" s="58"/>
      <c r="B4" s="58"/>
      <c r="C4" s="58"/>
      <c r="D4" s="58"/>
      <c r="E4" s="58"/>
      <c r="F4" s="58"/>
      <c r="G4" s="58"/>
      <c r="H4" s="58"/>
      <c r="I4" s="58"/>
      <c r="J4" s="58"/>
      <c r="K4" s="58"/>
      <c r="L4" s="58"/>
      <c r="M4" s="58"/>
      <c r="N4" s="58"/>
      <c r="O4" s="58"/>
      <c r="P4" s="58"/>
      <c r="Q4" s="58"/>
      <c r="R4" s="58"/>
      <c r="S4" s="58"/>
    </row>
    <row r="5" spans="1:27" s="62" customFormat="1" ht="27" customHeight="1" x14ac:dyDescent="0.35">
      <c r="A5" s="60"/>
      <c r="B5" s="60"/>
      <c r="C5" s="61">
        <v>2004</v>
      </c>
      <c r="D5" s="61">
        <v>2005</v>
      </c>
      <c r="E5" s="61">
        <v>2006</v>
      </c>
      <c r="F5" s="61">
        <v>2007</v>
      </c>
      <c r="G5" s="61">
        <v>2008</v>
      </c>
      <c r="H5" s="61">
        <v>2009</v>
      </c>
      <c r="I5" s="61">
        <v>2010</v>
      </c>
      <c r="J5" s="61">
        <v>2011</v>
      </c>
      <c r="K5" s="61">
        <v>2012</v>
      </c>
      <c r="L5" s="61">
        <v>2013</v>
      </c>
      <c r="M5" s="61">
        <v>2014</v>
      </c>
      <c r="N5" s="61">
        <v>2015</v>
      </c>
      <c r="O5" s="61">
        <v>2016</v>
      </c>
      <c r="P5" s="61">
        <v>2017</v>
      </c>
      <c r="Q5" s="61">
        <v>2018</v>
      </c>
      <c r="R5" s="61">
        <v>2019</v>
      </c>
      <c r="S5" s="61">
        <v>2020</v>
      </c>
    </row>
    <row r="6" spans="1:27" s="62" customFormat="1" ht="27" customHeight="1" x14ac:dyDescent="0.35">
      <c r="A6" s="63" t="s">
        <v>1</v>
      </c>
    </row>
    <row r="7" spans="1:27" s="59" customFormat="1" ht="15" customHeight="1" x14ac:dyDescent="0.35">
      <c r="A7" s="59" t="s">
        <v>2</v>
      </c>
      <c r="C7" s="64">
        <v>97.856126203844269</v>
      </c>
      <c r="D7" s="64">
        <v>102.73570676982999</v>
      </c>
      <c r="E7" s="64">
        <v>106.0274060501099</v>
      </c>
      <c r="F7" s="64">
        <v>105.66222895680335</v>
      </c>
      <c r="G7" s="64">
        <v>107.87387196194727</v>
      </c>
      <c r="H7" s="64">
        <v>109.94756424847834</v>
      </c>
      <c r="I7" s="64">
        <v>118.25872456354958</v>
      </c>
      <c r="J7" s="64">
        <v>120.35723981844932</v>
      </c>
      <c r="K7" s="64">
        <v>127.67629933738233</v>
      </c>
      <c r="L7" s="64">
        <v>132.6307151980692</v>
      </c>
      <c r="M7" s="64">
        <v>130.75741400217359</v>
      </c>
      <c r="N7" s="64">
        <v>137.29891505951326</v>
      </c>
      <c r="O7" s="64">
        <v>0</v>
      </c>
      <c r="P7" s="64">
        <v>0</v>
      </c>
      <c r="Q7" s="64">
        <v>0</v>
      </c>
      <c r="R7" s="64">
        <v>0</v>
      </c>
      <c r="S7" s="64">
        <v>0</v>
      </c>
    </row>
    <row r="8" spans="1:27" s="59" customFormat="1" ht="15" customHeight="1" x14ac:dyDescent="0.35">
      <c r="A8" s="59" t="s">
        <v>3</v>
      </c>
      <c r="C8" s="64">
        <v>0</v>
      </c>
      <c r="D8" s="64">
        <v>0</v>
      </c>
      <c r="E8" s="64">
        <v>0</v>
      </c>
      <c r="F8" s="64">
        <v>0</v>
      </c>
      <c r="G8" s="64">
        <v>0</v>
      </c>
      <c r="H8" s="64">
        <v>0</v>
      </c>
      <c r="I8" s="64">
        <v>0</v>
      </c>
      <c r="J8" s="64">
        <v>0</v>
      </c>
      <c r="K8" s="64">
        <v>0</v>
      </c>
      <c r="L8" s="64">
        <v>0</v>
      </c>
      <c r="M8" s="64">
        <v>6.1049011177987955</v>
      </c>
      <c r="N8" s="64">
        <v>11.006018916595012</v>
      </c>
      <c r="O8" s="64">
        <v>0</v>
      </c>
      <c r="P8" s="64">
        <v>0</v>
      </c>
      <c r="Q8" s="64">
        <v>0</v>
      </c>
      <c r="R8" s="64">
        <v>0</v>
      </c>
      <c r="S8" s="64">
        <v>0</v>
      </c>
    </row>
    <row r="9" spans="1:27" s="59" customFormat="1" ht="15" customHeight="1" x14ac:dyDescent="0.35">
      <c r="A9" s="59" t="s">
        <v>4</v>
      </c>
      <c r="C9" s="64">
        <v>0</v>
      </c>
      <c r="D9" s="64">
        <v>0</v>
      </c>
      <c r="E9" s="64">
        <v>0</v>
      </c>
      <c r="F9" s="64">
        <v>0</v>
      </c>
      <c r="G9" s="64">
        <v>0</v>
      </c>
      <c r="H9" s="64">
        <v>0</v>
      </c>
      <c r="I9" s="64">
        <v>2.2355975924333621E-3</v>
      </c>
      <c r="J9" s="64">
        <v>0.10085984522785899</v>
      </c>
      <c r="K9" s="64">
        <v>0.24385210662080825</v>
      </c>
      <c r="L9" s="64">
        <v>0.77824591573516777</v>
      </c>
      <c r="M9" s="64">
        <v>1.2368013757523646</v>
      </c>
      <c r="N9" s="64">
        <v>1.943164230438521</v>
      </c>
      <c r="O9" s="64">
        <v>0</v>
      </c>
      <c r="P9" s="64">
        <v>0</v>
      </c>
      <c r="Q9" s="64">
        <v>0</v>
      </c>
      <c r="R9" s="64">
        <v>0</v>
      </c>
      <c r="S9" s="64">
        <v>0</v>
      </c>
    </row>
    <row r="10" spans="1:27" s="59" customFormat="1" ht="15" customHeight="1" x14ac:dyDescent="0.35">
      <c r="A10" s="59" t="s">
        <v>5</v>
      </c>
      <c r="C10" s="64">
        <v>0</v>
      </c>
      <c r="D10" s="64">
        <v>0</v>
      </c>
      <c r="E10" s="64">
        <v>0</v>
      </c>
      <c r="F10" s="64">
        <v>0</v>
      </c>
      <c r="G10" s="64">
        <v>0</v>
      </c>
      <c r="H10" s="64">
        <v>0</v>
      </c>
      <c r="I10" s="64">
        <v>0</v>
      </c>
      <c r="J10" s="64">
        <v>0</v>
      </c>
      <c r="K10" s="64">
        <v>0</v>
      </c>
      <c r="L10" s="64">
        <v>0</v>
      </c>
      <c r="M10" s="64">
        <v>0</v>
      </c>
      <c r="N10" s="64">
        <v>0</v>
      </c>
      <c r="O10" s="64">
        <v>0</v>
      </c>
      <c r="P10" s="64">
        <v>0</v>
      </c>
      <c r="Q10" s="64">
        <v>0</v>
      </c>
      <c r="R10" s="64">
        <v>0</v>
      </c>
      <c r="S10" s="64">
        <v>0</v>
      </c>
    </row>
    <row r="11" spans="1:27" s="59" customFormat="1" ht="15" customHeight="1" x14ac:dyDescent="0.35">
      <c r="A11" s="59" t="s">
        <v>6</v>
      </c>
      <c r="C11" s="64">
        <v>0</v>
      </c>
      <c r="D11" s="64">
        <v>0</v>
      </c>
      <c r="E11" s="64">
        <v>0</v>
      </c>
      <c r="F11" s="64">
        <v>0</v>
      </c>
      <c r="G11" s="64">
        <v>0</v>
      </c>
      <c r="H11" s="64">
        <v>0</v>
      </c>
      <c r="I11" s="65">
        <v>5.7870852468571079E-15</v>
      </c>
      <c r="J11" s="64">
        <v>1.5273919513329754E-16</v>
      </c>
      <c r="K11" s="64">
        <v>1.1073591647164071E-15</v>
      </c>
      <c r="L11" s="64">
        <v>-5.9568286101986041E-15</v>
      </c>
      <c r="M11" s="64">
        <v>1.2219135610663803E-15</v>
      </c>
      <c r="N11" s="64">
        <v>1.738521066208081</v>
      </c>
      <c r="O11" s="64">
        <v>0</v>
      </c>
      <c r="P11" s="64">
        <v>0</v>
      </c>
      <c r="Q11" s="64">
        <v>0</v>
      </c>
      <c r="R11" s="64">
        <v>0</v>
      </c>
      <c r="S11" s="64">
        <v>0</v>
      </c>
    </row>
    <row r="12" spans="1:27" s="59" customFormat="1" ht="15" customHeight="1" x14ac:dyDescent="0.35">
      <c r="A12" s="66" t="s">
        <v>7</v>
      </c>
      <c r="B12" s="66"/>
      <c r="C12" s="67">
        <f>SUM(C7:C11)</f>
        <v>97.856126203844269</v>
      </c>
      <c r="D12" s="67">
        <f t="shared" ref="D12:S12" si="0">SUM(D7:D11)</f>
        <v>102.73570676982999</v>
      </c>
      <c r="E12" s="67">
        <f t="shared" si="0"/>
        <v>106.0274060501099</v>
      </c>
      <c r="F12" s="67">
        <f t="shared" si="0"/>
        <v>105.66222895680335</v>
      </c>
      <c r="G12" s="67">
        <f t="shared" si="0"/>
        <v>107.87387196194727</v>
      </c>
      <c r="H12" s="67">
        <f t="shared" si="0"/>
        <v>109.94756424847834</v>
      </c>
      <c r="I12" s="67">
        <f t="shared" si="0"/>
        <v>118.26096016114201</v>
      </c>
      <c r="J12" s="67">
        <f t="shared" si="0"/>
        <v>120.45809966367717</v>
      </c>
      <c r="K12" s="67">
        <f t="shared" si="0"/>
        <v>127.92015144400314</v>
      </c>
      <c r="L12" s="67">
        <f t="shared" si="0"/>
        <v>133.40896111380437</v>
      </c>
      <c r="M12" s="67">
        <f t="shared" si="0"/>
        <v>138.09911649572476</v>
      </c>
      <c r="N12" s="67">
        <f t="shared" si="0"/>
        <v>151.98661927275489</v>
      </c>
      <c r="O12" s="67">
        <f t="shared" si="0"/>
        <v>0</v>
      </c>
      <c r="P12" s="67">
        <f t="shared" si="0"/>
        <v>0</v>
      </c>
      <c r="Q12" s="67">
        <f t="shared" si="0"/>
        <v>0</v>
      </c>
      <c r="R12" s="67">
        <f t="shared" si="0"/>
        <v>0</v>
      </c>
      <c r="S12" s="67">
        <f t="shared" si="0"/>
        <v>0</v>
      </c>
    </row>
    <row r="13" spans="1:27" s="59" customFormat="1" ht="15" customHeight="1" x14ac:dyDescent="0.35">
      <c r="A13" s="59" t="s">
        <v>8</v>
      </c>
    </row>
    <row r="14" spans="1:27" s="62" customFormat="1" ht="27" customHeight="1" x14ac:dyDescent="0.35">
      <c r="A14" s="63" t="s">
        <v>9</v>
      </c>
    </row>
    <row r="15" spans="1:27" s="59" customFormat="1" ht="15" customHeight="1" x14ac:dyDescent="0.35">
      <c r="A15" s="66" t="s">
        <v>10</v>
      </c>
      <c r="C15" s="67">
        <v>674.37661220980215</v>
      </c>
      <c r="D15" s="67">
        <v>734.39380911435944</v>
      </c>
      <c r="E15" s="67">
        <v>756.74978503869306</v>
      </c>
      <c r="F15" s="67">
        <v>772.91487532244196</v>
      </c>
      <c r="G15" s="67">
        <v>777.64402407566638</v>
      </c>
      <c r="H15" s="67">
        <v>710.74806534823733</v>
      </c>
      <c r="I15" s="67">
        <v>746.34565778159924</v>
      </c>
      <c r="J15" s="67">
        <v>811.26397248495266</v>
      </c>
      <c r="K15" s="67">
        <v>767.92777300085982</v>
      </c>
      <c r="L15" s="67">
        <v>732.84608770421323</v>
      </c>
      <c r="M15" s="67">
        <v>716.59501289767843</v>
      </c>
      <c r="N15" s="67">
        <v>701.54772141014621</v>
      </c>
      <c r="O15" s="67">
        <v>0</v>
      </c>
      <c r="P15" s="67">
        <v>0</v>
      </c>
      <c r="Q15" s="67">
        <v>0</v>
      </c>
      <c r="R15" s="67">
        <v>0</v>
      </c>
      <c r="S15" s="67">
        <v>0</v>
      </c>
    </row>
    <row r="16" spans="1:27" s="62" customFormat="1" ht="27" customHeight="1" thickBot="1" x14ac:dyDescent="0.4">
      <c r="A16" s="68" t="s">
        <v>11</v>
      </c>
      <c r="B16" s="69"/>
      <c r="C16" s="70">
        <f t="shared" ref="C16:S16" si="1">IF(C15&gt;0,C12/C15,"")</f>
        <v>0.14510604969408505</v>
      </c>
      <c r="D16" s="70">
        <f t="shared" si="1"/>
        <v>0.13989184752758727</v>
      </c>
      <c r="E16" s="70">
        <f t="shared" si="1"/>
        <v>0.14010893448048836</v>
      </c>
      <c r="F16" s="70">
        <f t="shared" si="1"/>
        <v>0.13670616562105051</v>
      </c>
      <c r="G16" s="70">
        <f t="shared" si="1"/>
        <v>0.13871883358220333</v>
      </c>
      <c r="H16" s="70">
        <f t="shared" si="1"/>
        <v>0.15469273798812039</v>
      </c>
      <c r="I16" s="70">
        <f t="shared" si="1"/>
        <v>0.15845333717443338</v>
      </c>
      <c r="J16" s="70">
        <f t="shared" si="1"/>
        <v>0.14848200308304882</v>
      </c>
      <c r="K16" s="70">
        <f t="shared" si="1"/>
        <v>0.16657836315012389</v>
      </c>
      <c r="L16" s="70">
        <f t="shared" si="1"/>
        <v>0.18204226419729494</v>
      </c>
      <c r="M16" s="70">
        <f t="shared" si="1"/>
        <v>0.19271570972465549</v>
      </c>
      <c r="N16" s="70">
        <f t="shared" si="1"/>
        <v>0.21664473368576287</v>
      </c>
      <c r="O16" s="70" t="str">
        <f t="shared" si="1"/>
        <v/>
      </c>
      <c r="P16" s="70" t="str">
        <f t="shared" si="1"/>
        <v/>
      </c>
      <c r="Q16" s="70" t="str">
        <f t="shared" si="1"/>
        <v/>
      </c>
      <c r="R16" s="70" t="str">
        <f t="shared" si="1"/>
        <v/>
      </c>
      <c r="S16" s="70" t="str">
        <f t="shared" si="1"/>
        <v/>
      </c>
    </row>
    <row r="17" spans="1:19" s="59" customFormat="1" ht="22.5" customHeight="1" x14ac:dyDescent="0.35"/>
    <row r="18" spans="1:19" s="62" customFormat="1" ht="27" customHeight="1" x14ac:dyDescent="0.35">
      <c r="A18" s="63" t="s">
        <v>12</v>
      </c>
    </row>
    <row r="19" spans="1:19" s="59" customFormat="1" ht="15" customHeight="1" x14ac:dyDescent="0.35">
      <c r="A19" s="59" t="s">
        <v>13</v>
      </c>
      <c r="C19" s="64">
        <v>0</v>
      </c>
      <c r="D19" s="64">
        <v>0</v>
      </c>
      <c r="E19" s="64">
        <v>0</v>
      </c>
      <c r="F19" s="64">
        <v>0</v>
      </c>
      <c r="G19" s="64">
        <v>0</v>
      </c>
      <c r="H19" s="64">
        <v>0</v>
      </c>
      <c r="I19" s="64">
        <v>0</v>
      </c>
      <c r="J19" s="64">
        <v>0</v>
      </c>
      <c r="K19" s="64">
        <v>0</v>
      </c>
      <c r="L19" s="64">
        <v>0</v>
      </c>
      <c r="M19" s="64">
        <v>0</v>
      </c>
      <c r="N19" s="64">
        <v>0</v>
      </c>
      <c r="O19" s="64">
        <v>0</v>
      </c>
      <c r="P19" s="64">
        <v>0</v>
      </c>
      <c r="Q19" s="64">
        <v>0</v>
      </c>
      <c r="R19" s="64">
        <v>0</v>
      </c>
      <c r="S19" s="64">
        <v>0</v>
      </c>
    </row>
    <row r="20" spans="1:19" s="59" customFormat="1" ht="15" customHeight="1" x14ac:dyDescent="0.35">
      <c r="A20" s="59" t="s">
        <v>14</v>
      </c>
      <c r="C20" s="64">
        <v>0</v>
      </c>
      <c r="D20" s="64">
        <v>0</v>
      </c>
      <c r="E20" s="64">
        <v>0</v>
      </c>
      <c r="F20" s="64">
        <v>0</v>
      </c>
      <c r="G20" s="64">
        <v>0</v>
      </c>
      <c r="H20" s="64">
        <v>0</v>
      </c>
      <c r="I20" s="64">
        <v>0</v>
      </c>
      <c r="J20" s="64">
        <v>0</v>
      </c>
      <c r="K20" s="64">
        <v>0</v>
      </c>
      <c r="L20" s="64">
        <v>0</v>
      </c>
      <c r="M20" s="64">
        <v>0</v>
      </c>
      <c r="N20" s="64">
        <v>0</v>
      </c>
      <c r="O20" s="64">
        <v>0</v>
      </c>
      <c r="P20" s="64">
        <v>0</v>
      </c>
      <c r="Q20" s="64">
        <v>0</v>
      </c>
      <c r="R20" s="64">
        <v>0</v>
      </c>
      <c r="S20" s="64">
        <v>0</v>
      </c>
    </row>
    <row r="21" spans="1:19" s="59" customFormat="1" ht="15" customHeight="1" x14ac:dyDescent="0.35">
      <c r="A21" s="59" t="s">
        <v>15</v>
      </c>
      <c r="C21" s="64">
        <v>0.21210686541697726</v>
      </c>
      <c r="D21" s="64">
        <v>0.26201436316214838</v>
      </c>
      <c r="E21" s="64">
        <v>0.29944498647102669</v>
      </c>
      <c r="F21" s="64">
        <v>0.33243336199484097</v>
      </c>
      <c r="G21" s="64">
        <v>0.33018056749785035</v>
      </c>
      <c r="H21" s="64">
        <v>0.29053310404127258</v>
      </c>
      <c r="I21" s="64">
        <v>0.29217540842648321</v>
      </c>
      <c r="J21" s="64">
        <v>0.27773000859845226</v>
      </c>
      <c r="K21" s="64">
        <v>0.28752364574376615</v>
      </c>
      <c r="L21" s="64">
        <v>0.31705073086844371</v>
      </c>
      <c r="M21" s="64">
        <v>0.38375752364574378</v>
      </c>
      <c r="N21" s="64">
        <v>0.37069647463456579</v>
      </c>
      <c r="O21" s="64">
        <v>0</v>
      </c>
      <c r="P21" s="64">
        <v>0</v>
      </c>
      <c r="Q21" s="64">
        <v>0</v>
      </c>
      <c r="R21" s="64">
        <v>0</v>
      </c>
      <c r="S21" s="64">
        <v>0</v>
      </c>
    </row>
    <row r="22" spans="1:19" s="59" customFormat="1" ht="15" customHeight="1" x14ac:dyDescent="0.35">
      <c r="A22" s="59" t="s">
        <v>16</v>
      </c>
      <c r="C22" s="64">
        <v>1.2496300219432979</v>
      </c>
      <c r="D22" s="64">
        <v>1.5436606153417212</v>
      </c>
      <c r="E22" s="64">
        <v>1.7641835603905383</v>
      </c>
      <c r="F22" s="64">
        <v>1.9031642304385212</v>
      </c>
      <c r="G22" s="64">
        <v>1.8194325021496129</v>
      </c>
      <c r="H22" s="64">
        <v>1.5151418744625968</v>
      </c>
      <c r="I22" s="64">
        <v>1.4275150472914875</v>
      </c>
      <c r="J22" s="64">
        <v>1.184006878761823</v>
      </c>
      <c r="K22" s="64">
        <v>1.174213241616509</v>
      </c>
      <c r="L22" s="64">
        <v>1.1446861564918316</v>
      </c>
      <c r="M22" s="64">
        <v>1.2499484092863284</v>
      </c>
      <c r="N22" s="64">
        <v>1.0910404127257094</v>
      </c>
      <c r="O22" s="64">
        <v>0</v>
      </c>
      <c r="P22" s="64">
        <v>0</v>
      </c>
      <c r="Q22" s="64">
        <v>0</v>
      </c>
      <c r="R22" s="64">
        <v>0</v>
      </c>
      <c r="S22" s="64">
        <v>0</v>
      </c>
    </row>
    <row r="23" spans="1:19" s="59" customFormat="1" ht="15" customHeight="1" x14ac:dyDescent="0.35">
      <c r="A23" s="16" t="s">
        <v>17</v>
      </c>
      <c r="C23" s="64">
        <v>4.9907497745171142E-2</v>
      </c>
      <c r="D23" s="64">
        <v>3.7430623308878315E-2</v>
      </c>
      <c r="E23" s="64">
        <v>3.743062330887835E-2</v>
      </c>
      <c r="F23" s="64">
        <v>5.1143594153052377E-2</v>
      </c>
      <c r="G23" s="64">
        <v>7.9243336199484107E-2</v>
      </c>
      <c r="H23" s="64">
        <v>8.300945829750643E-2</v>
      </c>
      <c r="I23" s="64">
        <v>0</v>
      </c>
      <c r="J23" s="64">
        <v>0</v>
      </c>
      <c r="K23" s="64">
        <v>0</v>
      </c>
      <c r="L23" s="64">
        <v>0</v>
      </c>
      <c r="M23" s="64">
        <v>0</v>
      </c>
      <c r="N23" s="64">
        <v>0</v>
      </c>
      <c r="O23" s="64">
        <v>0</v>
      </c>
      <c r="P23" s="64">
        <v>0</v>
      </c>
      <c r="Q23" s="64">
        <v>0</v>
      </c>
      <c r="R23" s="64">
        <v>0</v>
      </c>
      <c r="S23" s="64">
        <v>0</v>
      </c>
    </row>
    <row r="24" spans="1:19" s="59" customFormat="1" ht="15" customHeight="1" x14ac:dyDescent="0.35">
      <c r="A24" s="16" t="s">
        <v>18</v>
      </c>
      <c r="C24" s="64">
        <v>0.29403059339842319</v>
      </c>
      <c r="D24" s="64">
        <v>0.22052294504881714</v>
      </c>
      <c r="E24" s="64">
        <v>0.22052294504881731</v>
      </c>
      <c r="F24" s="64">
        <v>0.29279449699054128</v>
      </c>
      <c r="G24" s="64">
        <v>0.43666380051590725</v>
      </c>
      <c r="H24" s="64">
        <v>0.43289767841788468</v>
      </c>
      <c r="I24" s="64">
        <v>0</v>
      </c>
      <c r="J24" s="64">
        <v>0</v>
      </c>
      <c r="K24" s="64">
        <v>0</v>
      </c>
      <c r="L24" s="64">
        <v>0</v>
      </c>
      <c r="M24" s="64">
        <v>0</v>
      </c>
      <c r="N24" s="64">
        <v>0</v>
      </c>
      <c r="O24" s="64">
        <v>0</v>
      </c>
      <c r="P24" s="64">
        <v>0</v>
      </c>
      <c r="Q24" s="64">
        <v>0</v>
      </c>
      <c r="R24" s="64">
        <v>0</v>
      </c>
      <c r="S24" s="64">
        <v>0</v>
      </c>
    </row>
    <row r="25" spans="1:19" s="59" customFormat="1" ht="15" customHeight="1" x14ac:dyDescent="0.35">
      <c r="A25" s="59" t="s">
        <v>19</v>
      </c>
      <c r="C25" s="64">
        <v>0</v>
      </c>
      <c r="D25" s="64">
        <v>0</v>
      </c>
      <c r="E25" s="64">
        <v>0</v>
      </c>
      <c r="F25" s="64">
        <v>0</v>
      </c>
      <c r="G25" s="64">
        <v>0</v>
      </c>
      <c r="H25" s="64">
        <v>0</v>
      </c>
      <c r="I25" s="65">
        <v>0</v>
      </c>
      <c r="J25" s="64">
        <v>0</v>
      </c>
      <c r="K25" s="64">
        <v>0</v>
      </c>
      <c r="L25" s="64">
        <v>0</v>
      </c>
      <c r="M25" s="64">
        <v>0</v>
      </c>
      <c r="N25" s="64">
        <v>0</v>
      </c>
      <c r="O25" s="64">
        <v>0</v>
      </c>
      <c r="P25" s="64">
        <v>0</v>
      </c>
      <c r="Q25" s="64">
        <v>0</v>
      </c>
      <c r="R25" s="64">
        <v>0</v>
      </c>
      <c r="S25" s="64">
        <v>0</v>
      </c>
    </row>
    <row r="26" spans="1:19" s="59" customFormat="1" ht="15" customHeight="1" x14ac:dyDescent="0.35">
      <c r="A26" s="17"/>
      <c r="B26" s="71" t="s">
        <v>20</v>
      </c>
      <c r="C26" s="72" t="s">
        <v>21</v>
      </c>
      <c r="D26" s="72" t="s">
        <v>21</v>
      </c>
      <c r="E26" s="72" t="s">
        <v>21</v>
      </c>
      <c r="F26" s="72" t="s">
        <v>21</v>
      </c>
      <c r="G26" s="72" t="s">
        <v>21</v>
      </c>
      <c r="H26" s="72" t="s">
        <v>21</v>
      </c>
      <c r="I26" s="73" t="s">
        <v>21</v>
      </c>
      <c r="J26" s="64">
        <v>0</v>
      </c>
      <c r="K26" s="64">
        <v>0</v>
      </c>
      <c r="L26" s="64">
        <v>0</v>
      </c>
      <c r="M26" s="64">
        <v>0</v>
      </c>
      <c r="N26" s="64">
        <v>0</v>
      </c>
      <c r="O26" s="64">
        <v>0</v>
      </c>
      <c r="P26" s="64">
        <v>0</v>
      </c>
      <c r="Q26" s="64">
        <v>0</v>
      </c>
      <c r="R26" s="64">
        <v>0</v>
      </c>
      <c r="S26" s="64">
        <v>0</v>
      </c>
    </row>
    <row r="27" spans="1:19" s="59" customFormat="1" ht="15" customHeight="1" x14ac:dyDescent="0.35">
      <c r="B27" s="23" t="s">
        <v>22</v>
      </c>
      <c r="C27" s="72" t="s">
        <v>21</v>
      </c>
      <c r="D27" s="72" t="s">
        <v>21</v>
      </c>
      <c r="E27" s="72" t="s">
        <v>21</v>
      </c>
      <c r="F27" s="72" t="s">
        <v>21</v>
      </c>
      <c r="G27" s="72" t="s">
        <v>21</v>
      </c>
      <c r="H27" s="72" t="s">
        <v>21</v>
      </c>
      <c r="I27" s="73" t="s">
        <v>21</v>
      </c>
      <c r="J27" s="64">
        <v>0</v>
      </c>
      <c r="K27" s="64">
        <v>0</v>
      </c>
      <c r="L27" s="64">
        <v>0</v>
      </c>
      <c r="M27" s="64">
        <v>0</v>
      </c>
      <c r="N27" s="64">
        <v>0</v>
      </c>
      <c r="O27" s="64">
        <v>0</v>
      </c>
      <c r="P27" s="64">
        <v>0</v>
      </c>
      <c r="Q27" s="64">
        <v>0</v>
      </c>
      <c r="R27" s="64">
        <v>0</v>
      </c>
      <c r="S27" s="64">
        <v>0</v>
      </c>
    </row>
    <row r="28" spans="1:19" s="59" customFormat="1" ht="15" customHeight="1" x14ac:dyDescent="0.35">
      <c r="B28" s="23" t="s">
        <v>23</v>
      </c>
      <c r="C28" s="72" t="s">
        <v>21</v>
      </c>
      <c r="D28" s="72" t="s">
        <v>21</v>
      </c>
      <c r="E28" s="72" t="s">
        <v>21</v>
      </c>
      <c r="F28" s="72" t="s">
        <v>21</v>
      </c>
      <c r="G28" s="72" t="s">
        <v>21</v>
      </c>
      <c r="H28" s="72" t="s">
        <v>21</v>
      </c>
      <c r="I28" s="73" t="s">
        <v>21</v>
      </c>
      <c r="J28" s="64">
        <v>0</v>
      </c>
      <c r="K28" s="64">
        <v>0</v>
      </c>
      <c r="L28" s="64">
        <v>0</v>
      </c>
      <c r="M28" s="64">
        <v>0</v>
      </c>
      <c r="N28" s="64">
        <v>0</v>
      </c>
      <c r="O28" s="64">
        <v>0</v>
      </c>
      <c r="P28" s="64">
        <v>0</v>
      </c>
      <c r="Q28" s="64">
        <v>0</v>
      </c>
      <c r="R28" s="64">
        <v>0</v>
      </c>
      <c r="S28" s="64">
        <v>0</v>
      </c>
    </row>
    <row r="29" spans="1:19" s="59" customFormat="1" ht="15" customHeight="1" x14ac:dyDescent="0.35">
      <c r="B29" s="23" t="s">
        <v>24</v>
      </c>
      <c r="C29" s="72" t="s">
        <v>21</v>
      </c>
      <c r="D29" s="72" t="s">
        <v>21</v>
      </c>
      <c r="E29" s="72" t="s">
        <v>21</v>
      </c>
      <c r="F29" s="72" t="s">
        <v>21</v>
      </c>
      <c r="G29" s="72" t="s">
        <v>21</v>
      </c>
      <c r="H29" s="72" t="s">
        <v>21</v>
      </c>
      <c r="I29" s="73" t="s">
        <v>21</v>
      </c>
      <c r="J29" s="64">
        <v>0</v>
      </c>
      <c r="K29" s="64">
        <v>0</v>
      </c>
      <c r="L29" s="64">
        <v>0</v>
      </c>
      <c r="M29" s="64">
        <v>0</v>
      </c>
      <c r="N29" s="64">
        <v>0</v>
      </c>
      <c r="O29" s="64">
        <v>0</v>
      </c>
      <c r="P29" s="64">
        <v>0</v>
      </c>
      <c r="Q29" s="64">
        <v>0</v>
      </c>
      <c r="R29" s="64">
        <v>0</v>
      </c>
      <c r="S29" s="64">
        <v>0</v>
      </c>
    </row>
    <row r="30" spans="1:19" s="59" customFormat="1" ht="15" customHeight="1" x14ac:dyDescent="0.35">
      <c r="A30" s="59" t="s">
        <v>25</v>
      </c>
      <c r="C30" s="64">
        <v>0</v>
      </c>
      <c r="D30" s="64">
        <v>0</v>
      </c>
      <c r="E30" s="64">
        <v>0</v>
      </c>
      <c r="F30" s="64">
        <v>0</v>
      </c>
      <c r="G30" s="64">
        <v>0</v>
      </c>
      <c r="H30" s="64">
        <v>0</v>
      </c>
      <c r="I30" s="65">
        <v>0</v>
      </c>
      <c r="J30" s="64">
        <v>0</v>
      </c>
      <c r="K30" s="64">
        <v>0</v>
      </c>
      <c r="L30" s="64">
        <v>0</v>
      </c>
      <c r="M30" s="64">
        <v>0</v>
      </c>
      <c r="N30" s="64">
        <v>0</v>
      </c>
      <c r="O30" s="64">
        <v>0</v>
      </c>
      <c r="P30" s="64">
        <v>0</v>
      </c>
      <c r="Q30" s="64">
        <v>0</v>
      </c>
      <c r="R30" s="64">
        <v>0</v>
      </c>
      <c r="S30" s="64">
        <v>0</v>
      </c>
    </row>
    <row r="31" spans="1:19" s="59" customFormat="1" ht="15" customHeight="1" x14ac:dyDescent="0.35">
      <c r="A31" s="59" t="s">
        <v>26</v>
      </c>
      <c r="C31" s="64">
        <v>0</v>
      </c>
      <c r="D31" s="64">
        <v>0</v>
      </c>
      <c r="E31" s="64">
        <v>0</v>
      </c>
      <c r="F31" s="64">
        <v>0</v>
      </c>
      <c r="G31" s="64">
        <v>0</v>
      </c>
      <c r="H31" s="64">
        <v>0</v>
      </c>
      <c r="I31" s="64">
        <v>0</v>
      </c>
      <c r="J31" s="64">
        <v>0</v>
      </c>
      <c r="K31" s="64">
        <v>0</v>
      </c>
      <c r="L31" s="64">
        <v>0</v>
      </c>
      <c r="M31" s="64">
        <v>0</v>
      </c>
      <c r="N31" s="64">
        <v>0</v>
      </c>
      <c r="O31" s="64">
        <v>0</v>
      </c>
      <c r="P31" s="64">
        <v>0</v>
      </c>
      <c r="Q31" s="64">
        <v>0</v>
      </c>
      <c r="R31" s="64">
        <v>0</v>
      </c>
      <c r="S31" s="64">
        <v>0</v>
      </c>
    </row>
    <row r="32" spans="1:19" s="59" customFormat="1" ht="15" customHeight="1" x14ac:dyDescent="0.35">
      <c r="A32" s="66" t="s">
        <v>171</v>
      </c>
      <c r="C32" s="67">
        <v>0.5801746612876143</v>
      </c>
      <c r="D32" s="67">
        <v>0.69246653121424928</v>
      </c>
      <c r="E32" s="67">
        <v>0.78604308948644508</v>
      </c>
      <c r="F32" s="67">
        <v>0.88222699914015479</v>
      </c>
      <c r="G32" s="67">
        <v>0.90469475494411</v>
      </c>
      <c r="H32" s="67">
        <v>0.80934221840068787</v>
      </c>
      <c r="I32" s="74">
        <v>0.73043852106620799</v>
      </c>
      <c r="J32" s="67">
        <v>0.69432502149613062</v>
      </c>
      <c r="K32" s="67">
        <v>0.71880911435941541</v>
      </c>
      <c r="L32" s="67">
        <v>0.79262682717110922</v>
      </c>
      <c r="M32" s="67">
        <v>0.95939380911435945</v>
      </c>
      <c r="N32" s="67">
        <v>0.92674118658641447</v>
      </c>
      <c r="O32" s="67">
        <v>0</v>
      </c>
      <c r="P32" s="67">
        <v>0</v>
      </c>
      <c r="Q32" s="67">
        <v>0</v>
      </c>
      <c r="R32" s="67">
        <v>0</v>
      </c>
      <c r="S32" s="67">
        <v>0</v>
      </c>
    </row>
    <row r="33" spans="1:19" s="59" customFormat="1" ht="15" customHeight="1" x14ac:dyDescent="0.35">
      <c r="A33" s="59" t="s">
        <v>27</v>
      </c>
      <c r="C33" s="64"/>
      <c r="D33" s="64"/>
      <c r="E33" s="64"/>
      <c r="F33" s="64"/>
      <c r="G33" s="64"/>
      <c r="H33" s="64"/>
      <c r="I33" s="64"/>
      <c r="J33" s="64"/>
      <c r="K33" s="64"/>
      <c r="L33" s="64"/>
      <c r="M33" s="64"/>
      <c r="N33" s="64"/>
      <c r="O33" s="64"/>
      <c r="P33" s="64"/>
      <c r="Q33" s="64"/>
      <c r="R33" s="64"/>
      <c r="S33" s="64"/>
    </row>
    <row r="34" spans="1:19" s="62" customFormat="1" ht="27" customHeight="1" x14ac:dyDescent="0.35">
      <c r="A34" s="63" t="s">
        <v>28</v>
      </c>
      <c r="C34" s="75"/>
      <c r="D34" s="75"/>
      <c r="E34" s="75"/>
      <c r="F34" s="75"/>
      <c r="G34" s="75"/>
      <c r="H34" s="75"/>
      <c r="I34" s="75"/>
      <c r="J34" s="75"/>
      <c r="K34" s="75"/>
      <c r="L34" s="75"/>
      <c r="M34" s="75"/>
      <c r="N34" s="75"/>
      <c r="O34" s="75"/>
      <c r="P34" s="75"/>
      <c r="Q34" s="75"/>
      <c r="R34" s="75"/>
      <c r="S34" s="75"/>
    </row>
    <row r="35" spans="1:19" s="59" customFormat="1" ht="15" customHeight="1" x14ac:dyDescent="0.35">
      <c r="A35" s="66" t="s">
        <v>172</v>
      </c>
      <c r="C35" s="67">
        <v>313.3161539925938</v>
      </c>
      <c r="D35" s="67">
        <v>311.59489409657277</v>
      </c>
      <c r="E35" s="67">
        <v>306.77380682240261</v>
      </c>
      <c r="F35" s="67">
        <v>345.0816251074807</v>
      </c>
      <c r="G35" s="67">
        <v>351.32645457151045</v>
      </c>
      <c r="H35" s="67">
        <v>380.70712859463077</v>
      </c>
      <c r="I35" s="67">
        <v>403.72955956816662</v>
      </c>
      <c r="J35" s="67">
        <v>432.20698385401738</v>
      </c>
      <c r="K35" s="67">
        <v>413.73500191076727</v>
      </c>
      <c r="L35" s="67">
        <v>469.2393097353588</v>
      </c>
      <c r="M35" s="67">
        <v>487.99801136906461</v>
      </c>
      <c r="N35" s="67">
        <v>560.72610299035057</v>
      </c>
      <c r="O35" s="67">
        <v>0</v>
      </c>
      <c r="P35" s="67">
        <v>0</v>
      </c>
      <c r="Q35" s="67">
        <v>0</v>
      </c>
      <c r="R35" s="67">
        <v>0</v>
      </c>
      <c r="S35" s="67">
        <v>0</v>
      </c>
    </row>
    <row r="36" spans="1:19" s="59" customFormat="1" ht="15" customHeight="1" x14ac:dyDescent="0.35">
      <c r="A36" s="59" t="s">
        <v>29</v>
      </c>
      <c r="C36" s="67"/>
      <c r="D36" s="67"/>
      <c r="E36" s="67"/>
      <c r="F36" s="67"/>
      <c r="G36" s="67"/>
      <c r="H36" s="67"/>
      <c r="I36" s="67"/>
      <c r="J36" s="67"/>
      <c r="K36" s="67"/>
      <c r="L36" s="67"/>
      <c r="M36" s="67"/>
      <c r="N36" s="67"/>
      <c r="O36" s="67"/>
      <c r="P36" s="67"/>
      <c r="Q36" s="67"/>
      <c r="R36" s="67"/>
      <c r="S36" s="67"/>
    </row>
    <row r="37" spans="1:19" s="62" customFormat="1" ht="27" customHeight="1" thickBot="1" x14ac:dyDescent="0.4">
      <c r="A37" s="68" t="s">
        <v>30</v>
      </c>
      <c r="B37" s="69"/>
      <c r="C37" s="70">
        <f t="shared" ref="C37:S37" si="2">IF(C35&gt;0,C32/C35,"")</f>
        <v>1.8517227850988129E-3</v>
      </c>
      <c r="D37" s="70">
        <f t="shared" si="2"/>
        <v>2.222329519300893E-3</v>
      </c>
      <c r="E37" s="70">
        <f t="shared" si="2"/>
        <v>2.5622888004304127E-3</v>
      </c>
      <c r="F37" s="70">
        <f t="shared" si="2"/>
        <v>2.5565748360706609E-3</v>
      </c>
      <c r="G37" s="70">
        <f t="shared" si="2"/>
        <v>2.5750829269247776E-3</v>
      </c>
      <c r="H37" s="70">
        <f t="shared" si="2"/>
        <v>2.1258919458334046E-3</v>
      </c>
      <c r="I37" s="76">
        <f t="shared" si="2"/>
        <v>1.8092272506563371E-3</v>
      </c>
      <c r="J37" s="70">
        <f t="shared" si="2"/>
        <v>1.6064641420293348E-3</v>
      </c>
      <c r="K37" s="70">
        <f t="shared" si="2"/>
        <v>1.7373659734847508E-3</v>
      </c>
      <c r="L37" s="70">
        <f t="shared" si="2"/>
        <v>1.6891739688606529E-3</v>
      </c>
      <c r="M37" s="70">
        <f t="shared" si="2"/>
        <v>1.9659789318050851E-3</v>
      </c>
      <c r="N37" s="70">
        <f t="shared" si="2"/>
        <v>1.6527519971767082E-3</v>
      </c>
      <c r="O37" s="70" t="str">
        <f t="shared" si="2"/>
        <v/>
      </c>
      <c r="P37" s="70" t="str">
        <f t="shared" si="2"/>
        <v/>
      </c>
      <c r="Q37" s="70" t="str">
        <f t="shared" si="2"/>
        <v/>
      </c>
      <c r="R37" s="70" t="str">
        <f t="shared" si="2"/>
        <v/>
      </c>
      <c r="S37" s="70" t="str">
        <f t="shared" si="2"/>
        <v/>
      </c>
    </row>
    <row r="38" spans="1:19" s="59" customFormat="1" ht="22.5" customHeight="1" x14ac:dyDescent="0.35"/>
    <row r="39" spans="1:19" s="62" customFormat="1" ht="27" customHeight="1" x14ac:dyDescent="0.35">
      <c r="A39" s="63" t="s">
        <v>31</v>
      </c>
    </row>
    <row r="40" spans="1:19" s="59" customFormat="1" ht="15" customHeight="1" x14ac:dyDescent="0.35">
      <c r="A40" s="59" t="s">
        <v>32</v>
      </c>
      <c r="C40" s="64">
        <v>177.128116938951</v>
      </c>
      <c r="D40" s="64">
        <v>215.46288334766408</v>
      </c>
      <c r="E40" s="64">
        <v>216.27495939619757</v>
      </c>
      <c r="F40" s="64">
        <v>200.60666857743385</v>
      </c>
      <c r="G40" s="64">
        <v>199.8184771185631</v>
      </c>
      <c r="H40" s="64">
        <v>204.78647176841503</v>
      </c>
      <c r="I40" s="65">
        <v>202.82793541606955</v>
      </c>
      <c r="J40" s="64">
        <v>219.21276392471577</v>
      </c>
      <c r="K40" s="64">
        <v>236.33801471290724</v>
      </c>
      <c r="L40" s="64">
        <v>229.98471386261585</v>
      </c>
      <c r="M40" s="64">
        <v>241.21047100410814</v>
      </c>
      <c r="N40" s="64">
        <v>246.29788860227382</v>
      </c>
      <c r="O40" s="64">
        <v>0</v>
      </c>
      <c r="P40" s="64">
        <v>0</v>
      </c>
      <c r="Q40" s="64">
        <v>0</v>
      </c>
      <c r="R40" s="64">
        <v>0</v>
      </c>
      <c r="S40" s="64">
        <v>0</v>
      </c>
    </row>
    <row r="41" spans="1:19" s="59" customFormat="1" ht="15" customHeight="1" x14ac:dyDescent="0.35">
      <c r="A41" s="59" t="s">
        <v>33</v>
      </c>
      <c r="C41" s="64">
        <v>3.1527658354829464</v>
      </c>
      <c r="D41" s="64">
        <v>0</v>
      </c>
      <c r="E41" s="64">
        <v>0</v>
      </c>
      <c r="F41" s="64">
        <v>0</v>
      </c>
      <c r="G41" s="64">
        <v>0</v>
      </c>
      <c r="H41" s="64">
        <v>0</v>
      </c>
      <c r="I41" s="65">
        <v>0</v>
      </c>
      <c r="J41" s="64">
        <v>0</v>
      </c>
      <c r="K41" s="64">
        <v>0</v>
      </c>
      <c r="L41" s="64">
        <v>0</v>
      </c>
      <c r="M41" s="64">
        <v>0</v>
      </c>
      <c r="N41" s="64">
        <v>0</v>
      </c>
      <c r="O41" s="64">
        <v>0</v>
      </c>
      <c r="P41" s="64">
        <v>0</v>
      </c>
      <c r="Q41" s="64">
        <v>0</v>
      </c>
      <c r="R41" s="64">
        <v>0</v>
      </c>
      <c r="S41" s="64">
        <v>0</v>
      </c>
    </row>
    <row r="42" spans="1:19" s="59" customFormat="1" ht="15" customHeight="1" x14ac:dyDescent="0.35">
      <c r="A42" s="59" t="s">
        <v>34</v>
      </c>
      <c r="C42" s="64">
        <v>0</v>
      </c>
      <c r="D42" s="64">
        <v>0</v>
      </c>
      <c r="E42" s="64">
        <v>0</v>
      </c>
      <c r="F42" s="64">
        <v>0</v>
      </c>
      <c r="G42" s="64">
        <v>0</v>
      </c>
      <c r="H42" s="64">
        <v>0</v>
      </c>
      <c r="I42" s="64">
        <v>0</v>
      </c>
      <c r="J42" s="64">
        <v>0</v>
      </c>
      <c r="K42" s="64">
        <v>0</v>
      </c>
      <c r="L42" s="64">
        <v>0</v>
      </c>
      <c r="M42" s="64">
        <v>0</v>
      </c>
      <c r="N42" s="64">
        <v>0</v>
      </c>
      <c r="O42" s="64">
        <v>0</v>
      </c>
      <c r="P42" s="64">
        <v>0</v>
      </c>
      <c r="Q42" s="64">
        <v>0</v>
      </c>
      <c r="R42" s="64">
        <v>0</v>
      </c>
      <c r="S42" s="64">
        <v>0</v>
      </c>
    </row>
    <row r="43" spans="1:19" s="59" customFormat="1" ht="15" customHeight="1" x14ac:dyDescent="0.35">
      <c r="A43" s="66" t="s">
        <v>35</v>
      </c>
      <c r="C43" s="67">
        <v>180.28088277443393</v>
      </c>
      <c r="D43" s="67">
        <v>215.46288334766408</v>
      </c>
      <c r="E43" s="67">
        <v>216.27495939619757</v>
      </c>
      <c r="F43" s="67">
        <v>200.60666857743385</v>
      </c>
      <c r="G43" s="67">
        <v>199.8184771185631</v>
      </c>
      <c r="H43" s="67">
        <v>204.78647176841503</v>
      </c>
      <c r="I43" s="67">
        <v>202.82793541606955</v>
      </c>
      <c r="J43" s="67">
        <v>219.21276392471577</v>
      </c>
      <c r="K43" s="67">
        <v>236.33801471290724</v>
      </c>
      <c r="L43" s="67">
        <v>229.98471386261585</v>
      </c>
      <c r="M43" s="67">
        <v>241.21047100410814</v>
      </c>
      <c r="N43" s="67">
        <v>246.29788860227382</v>
      </c>
      <c r="O43" s="67">
        <v>0</v>
      </c>
      <c r="P43" s="67">
        <v>0</v>
      </c>
      <c r="Q43" s="67">
        <v>0</v>
      </c>
      <c r="R43" s="67">
        <v>0</v>
      </c>
      <c r="S43" s="67">
        <v>0</v>
      </c>
    </row>
    <row r="44" spans="1:19" s="62" customFormat="1" ht="27" customHeight="1" x14ac:dyDescent="0.35">
      <c r="A44" s="63" t="s">
        <v>36</v>
      </c>
      <c r="C44" s="75"/>
      <c r="D44" s="75"/>
      <c r="E44" s="75"/>
      <c r="F44" s="75"/>
      <c r="G44" s="75"/>
      <c r="H44" s="75"/>
      <c r="I44" s="75"/>
      <c r="J44" s="75"/>
      <c r="K44" s="75"/>
      <c r="L44" s="75"/>
      <c r="M44" s="75"/>
      <c r="N44" s="75"/>
      <c r="O44" s="75"/>
      <c r="P44" s="75"/>
      <c r="Q44" s="75"/>
      <c r="R44" s="75"/>
      <c r="S44" s="75"/>
    </row>
    <row r="45" spans="1:19" s="59" customFormat="1" ht="15" customHeight="1" x14ac:dyDescent="0.35">
      <c r="A45" s="66" t="s">
        <v>37</v>
      </c>
      <c r="C45" s="67">
        <v>771.22797840833096</v>
      </c>
      <c r="D45" s="67">
        <v>872.97847998471389</v>
      </c>
      <c r="E45" s="67">
        <v>867.97329702875709</v>
      </c>
      <c r="F45" s="67">
        <v>891.93204834240964</v>
      </c>
      <c r="G45" s="67">
        <v>810.89201777013466</v>
      </c>
      <c r="H45" s="67">
        <v>701.14409572943532</v>
      </c>
      <c r="I45" s="67">
        <v>765.28737938282222</v>
      </c>
      <c r="J45" s="67">
        <v>801.85105569886309</v>
      </c>
      <c r="K45" s="67">
        <v>798.58075379764978</v>
      </c>
      <c r="L45" s="67">
        <v>724.07721887837977</v>
      </c>
      <c r="M45" s="67">
        <v>689.35951084360374</v>
      </c>
      <c r="N45" s="67">
        <v>688.34792681761724</v>
      </c>
      <c r="O45" s="67">
        <v>0</v>
      </c>
      <c r="P45" s="67">
        <v>0</v>
      </c>
      <c r="Q45" s="67">
        <v>0</v>
      </c>
      <c r="R45" s="67">
        <v>0</v>
      </c>
      <c r="S45" s="67">
        <v>0</v>
      </c>
    </row>
    <row r="46" spans="1:19" s="59" customFormat="1" ht="15" customHeight="1" x14ac:dyDescent="0.35">
      <c r="A46" s="59" t="s">
        <v>38</v>
      </c>
    </row>
    <row r="47" spans="1:19" s="59" customFormat="1" ht="27" customHeight="1" thickBot="1" x14ac:dyDescent="0.4">
      <c r="A47" s="68" t="s">
        <v>39</v>
      </c>
      <c r="B47" s="69"/>
      <c r="C47" s="70">
        <f t="shared" ref="C47:S47" si="3">IF(C45&gt;0,C43/C45,"")</f>
        <v>0.23375822431455309</v>
      </c>
      <c r="D47" s="70">
        <f t="shared" si="3"/>
        <v>0.24681351062793311</v>
      </c>
      <c r="E47" s="70">
        <f t="shared" si="3"/>
        <v>0.24917236525196015</v>
      </c>
      <c r="F47" s="70">
        <f t="shared" si="3"/>
        <v>0.22491250196721449</v>
      </c>
      <c r="G47" s="70">
        <f t="shared" si="3"/>
        <v>0.24641810837901981</v>
      </c>
      <c r="H47" s="70">
        <f t="shared" si="3"/>
        <v>0.29207472902608617</v>
      </c>
      <c r="I47" s="70">
        <f t="shared" si="3"/>
        <v>0.26503499323305613</v>
      </c>
      <c r="J47" s="70">
        <f t="shared" si="3"/>
        <v>0.27338339504168663</v>
      </c>
      <c r="K47" s="70">
        <f t="shared" si="3"/>
        <v>0.29594754643034171</v>
      </c>
      <c r="L47" s="70">
        <f t="shared" si="3"/>
        <v>0.31762456802448502</v>
      </c>
      <c r="M47" s="70">
        <f t="shared" si="3"/>
        <v>0.34990519055714026</v>
      </c>
      <c r="N47" s="70">
        <f t="shared" si="3"/>
        <v>0.3578101698380392</v>
      </c>
      <c r="O47" s="70" t="str">
        <f t="shared" si="3"/>
        <v/>
      </c>
      <c r="P47" s="70" t="str">
        <f t="shared" si="3"/>
        <v/>
      </c>
      <c r="Q47" s="70" t="str">
        <f t="shared" si="3"/>
        <v/>
      </c>
      <c r="R47" s="70" t="str">
        <f t="shared" si="3"/>
        <v/>
      </c>
      <c r="S47" s="70" t="str">
        <f t="shared" si="3"/>
        <v/>
      </c>
    </row>
    <row r="48" spans="1:19" s="59" customFormat="1" ht="22.5" customHeight="1" x14ac:dyDescent="0.35">
      <c r="C48" s="64"/>
      <c r="D48" s="64"/>
      <c r="E48" s="64"/>
      <c r="F48" s="64"/>
      <c r="G48" s="64"/>
      <c r="H48" s="64"/>
      <c r="I48" s="64"/>
      <c r="J48" s="64"/>
      <c r="K48" s="64"/>
      <c r="L48" s="64"/>
      <c r="M48" s="64"/>
      <c r="N48" s="64"/>
      <c r="O48" s="64"/>
      <c r="P48" s="64"/>
      <c r="Q48" s="64"/>
      <c r="R48" s="64"/>
      <c r="S48" s="64"/>
    </row>
    <row r="49" spans="1:19" s="59" customFormat="1" ht="27" customHeight="1" x14ac:dyDescent="0.35">
      <c r="A49" s="50" t="s">
        <v>40</v>
      </c>
      <c r="C49" s="64"/>
      <c r="D49" s="64"/>
      <c r="E49" s="64"/>
      <c r="F49" s="64"/>
      <c r="G49" s="64"/>
      <c r="H49" s="64"/>
      <c r="I49" s="64"/>
      <c r="J49" s="64"/>
      <c r="K49" s="64"/>
      <c r="L49" s="64"/>
      <c r="M49" s="64"/>
      <c r="N49" s="64"/>
      <c r="O49" s="64"/>
      <c r="P49" s="64"/>
      <c r="Q49" s="64"/>
      <c r="R49" s="64"/>
      <c r="S49" s="64"/>
    </row>
    <row r="50" spans="1:19" s="59" customFormat="1" ht="15" customHeight="1" x14ac:dyDescent="0.35">
      <c r="A50" s="51" t="s">
        <v>41</v>
      </c>
      <c r="B50" s="51"/>
      <c r="C50" s="64">
        <v>97.594111840682118</v>
      </c>
      <c r="D50" s="64">
        <v>102.43626178335896</v>
      </c>
      <c r="E50" s="64">
        <v>105.69053044032999</v>
      </c>
      <c r="F50" s="64">
        <v>105.27865200065546</v>
      </c>
      <c r="G50" s="64">
        <v>107.46444805824994</v>
      </c>
      <c r="H50" s="64">
        <v>109.57402168613956</v>
      </c>
      <c r="I50" s="64">
        <v>117.96878475271554</v>
      </c>
      <c r="J50" s="64">
        <v>120.18036965507872</v>
      </c>
      <c r="K50" s="64">
        <v>127.63262779825938</v>
      </c>
      <c r="L50" s="64">
        <v>133.09191038293594</v>
      </c>
      <c r="M50" s="64">
        <v>137.715358972079</v>
      </c>
      <c r="N50" s="64">
        <v>151.61592279812029</v>
      </c>
      <c r="O50" s="64">
        <v>0</v>
      </c>
      <c r="P50" s="64">
        <v>0</v>
      </c>
      <c r="Q50" s="64">
        <v>0</v>
      </c>
      <c r="R50" s="64">
        <v>0</v>
      </c>
      <c r="S50" s="64">
        <v>0</v>
      </c>
    </row>
    <row r="51" spans="1:19" s="59" customFormat="1" ht="15" customHeight="1" x14ac:dyDescent="0.35">
      <c r="A51" s="51" t="s">
        <v>42</v>
      </c>
      <c r="B51" s="51"/>
      <c r="C51" s="64">
        <v>180.28088277443393</v>
      </c>
      <c r="D51" s="64">
        <v>215.46288334766408</v>
      </c>
      <c r="E51" s="64">
        <v>216.27495939619757</v>
      </c>
      <c r="F51" s="64">
        <v>200.60666857743385</v>
      </c>
      <c r="G51" s="64">
        <v>199.8184771185631</v>
      </c>
      <c r="H51" s="64">
        <v>204.78647176841503</v>
      </c>
      <c r="I51" s="64">
        <v>202.82793541606955</v>
      </c>
      <c r="J51" s="64">
        <v>219.21276392471577</v>
      </c>
      <c r="K51" s="64">
        <v>236.33801471290724</v>
      </c>
      <c r="L51" s="64">
        <v>229.98471386261585</v>
      </c>
      <c r="M51" s="64">
        <v>241.21047100410814</v>
      </c>
      <c r="N51" s="64">
        <v>246.29788860227382</v>
      </c>
      <c r="O51" s="64">
        <v>0</v>
      </c>
      <c r="P51" s="64">
        <v>0</v>
      </c>
      <c r="Q51" s="64">
        <v>0</v>
      </c>
      <c r="R51" s="64">
        <v>0</v>
      </c>
      <c r="S51" s="64">
        <v>0</v>
      </c>
    </row>
    <row r="52" spans="1:19" s="59" customFormat="1" ht="15" customHeight="1" x14ac:dyDescent="0.35">
      <c r="A52" s="51" t="s">
        <v>43</v>
      </c>
      <c r="B52" s="51"/>
      <c r="C52" s="64">
        <v>0.26201436316214843</v>
      </c>
      <c r="D52" s="64">
        <v>0.29944498647102669</v>
      </c>
      <c r="E52" s="64">
        <v>0.33687560977990505</v>
      </c>
      <c r="F52" s="64">
        <v>0.38357695614789333</v>
      </c>
      <c r="G52" s="64">
        <v>0.40942390369733445</v>
      </c>
      <c r="H52" s="64">
        <v>0.37354256233877903</v>
      </c>
      <c r="I52" s="64">
        <v>0.29217540842648321</v>
      </c>
      <c r="J52" s="64">
        <v>0.27773000859845226</v>
      </c>
      <c r="K52" s="64">
        <v>0.28752364574376615</v>
      </c>
      <c r="L52" s="64">
        <v>0.31705073086844371</v>
      </c>
      <c r="M52" s="64">
        <v>0.38375752364574378</v>
      </c>
      <c r="N52" s="64">
        <v>0.37069647463456579</v>
      </c>
      <c r="O52" s="64">
        <v>0</v>
      </c>
      <c r="P52" s="64">
        <v>0</v>
      </c>
      <c r="Q52" s="64">
        <v>0</v>
      </c>
      <c r="R52" s="64">
        <v>0</v>
      </c>
      <c r="S52" s="64">
        <v>0</v>
      </c>
    </row>
    <row r="53" spans="1:19" s="59" customFormat="1" ht="15" customHeight="1" x14ac:dyDescent="0.35">
      <c r="A53" s="59" t="s">
        <v>44</v>
      </c>
      <c r="B53" s="51"/>
      <c r="C53" s="64">
        <f>C50+C51+C52</f>
        <v>278.13700897827823</v>
      </c>
      <c r="D53" s="64">
        <f t="shared" ref="D53:S53" si="4">D50+D51+D52</f>
        <v>318.19859011749406</v>
      </c>
      <c r="E53" s="64">
        <f t="shared" si="4"/>
        <v>322.30236544630748</v>
      </c>
      <c r="F53" s="64">
        <f t="shared" si="4"/>
        <v>306.26889753423723</v>
      </c>
      <c r="G53" s="64">
        <f t="shared" si="4"/>
        <v>307.69234908051038</v>
      </c>
      <c r="H53" s="64">
        <f t="shared" si="4"/>
        <v>314.73403601689336</v>
      </c>
      <c r="I53" s="64">
        <f t="shared" si="4"/>
        <v>321.08889557721159</v>
      </c>
      <c r="J53" s="64">
        <f t="shared" si="4"/>
        <v>339.67086358839293</v>
      </c>
      <c r="K53" s="64">
        <f t="shared" si="4"/>
        <v>364.25816615691036</v>
      </c>
      <c r="L53" s="64">
        <f t="shared" si="4"/>
        <v>363.39367497642024</v>
      </c>
      <c r="M53" s="64">
        <f t="shared" si="4"/>
        <v>379.3095874998329</v>
      </c>
      <c r="N53" s="64">
        <f t="shared" si="4"/>
        <v>398.28450787502868</v>
      </c>
      <c r="O53" s="64">
        <f t="shared" si="4"/>
        <v>0</v>
      </c>
      <c r="P53" s="64">
        <f t="shared" si="4"/>
        <v>0</v>
      </c>
      <c r="Q53" s="64">
        <f t="shared" si="4"/>
        <v>0</v>
      </c>
      <c r="R53" s="64">
        <f t="shared" si="4"/>
        <v>0</v>
      </c>
      <c r="S53" s="64">
        <f t="shared" si="4"/>
        <v>0</v>
      </c>
    </row>
    <row r="54" spans="1:19" ht="15" customHeight="1" x14ac:dyDescent="0.35">
      <c r="A54" s="59" t="s">
        <v>45</v>
      </c>
      <c r="B54" s="59"/>
      <c r="C54" s="64"/>
      <c r="D54" s="64"/>
      <c r="E54" s="64"/>
      <c r="F54" s="64"/>
      <c r="G54" s="64"/>
      <c r="H54" s="64"/>
      <c r="I54" s="64"/>
      <c r="J54" s="64"/>
      <c r="K54" s="64"/>
      <c r="L54" s="64"/>
      <c r="M54" s="64"/>
      <c r="N54" s="64"/>
      <c r="O54" s="64"/>
      <c r="P54" s="64"/>
      <c r="Q54" s="64"/>
      <c r="R54" s="64"/>
      <c r="S54" s="64"/>
    </row>
    <row r="55" spans="1:19" s="59" customFormat="1" ht="15" customHeight="1" x14ac:dyDescent="0.35">
      <c r="A55" s="56"/>
      <c r="B55" s="56"/>
      <c r="C55" s="56"/>
      <c r="D55" s="56"/>
      <c r="E55" s="56"/>
      <c r="F55" s="56"/>
      <c r="G55" s="56"/>
      <c r="H55" s="56"/>
      <c r="I55" s="56"/>
      <c r="J55" s="56"/>
      <c r="K55" s="56"/>
      <c r="L55" s="56"/>
      <c r="M55" s="56"/>
      <c r="N55" s="56"/>
      <c r="O55" s="56"/>
      <c r="P55" s="56"/>
      <c r="Q55" s="56"/>
      <c r="R55" s="56"/>
      <c r="S55" s="56"/>
    </row>
    <row r="56" spans="1:19" ht="27" customHeight="1" x14ac:dyDescent="0.35">
      <c r="A56" s="52" t="s">
        <v>46</v>
      </c>
      <c r="B56" s="51"/>
      <c r="C56" s="64"/>
      <c r="D56" s="64"/>
      <c r="E56" s="64"/>
      <c r="F56" s="64"/>
      <c r="G56" s="64"/>
      <c r="H56" s="64"/>
      <c r="I56" s="64"/>
      <c r="J56" s="64"/>
      <c r="K56" s="64"/>
      <c r="L56" s="64"/>
      <c r="M56" s="64"/>
      <c r="N56" s="64"/>
      <c r="O56" s="64"/>
      <c r="P56" s="64"/>
      <c r="Q56" s="64"/>
      <c r="R56" s="64"/>
      <c r="S56" s="64"/>
    </row>
    <row r="57" spans="1:19" ht="15" customHeight="1" x14ac:dyDescent="0.35">
      <c r="A57" s="51" t="s">
        <v>47</v>
      </c>
      <c r="B57" s="51"/>
      <c r="C57" s="64">
        <v>0</v>
      </c>
      <c r="D57" s="64">
        <v>0</v>
      </c>
      <c r="E57" s="64">
        <v>0</v>
      </c>
      <c r="F57" s="64">
        <v>0</v>
      </c>
      <c r="G57" s="64">
        <v>0</v>
      </c>
      <c r="H57" s="64">
        <v>0</v>
      </c>
      <c r="I57" s="64">
        <v>0</v>
      </c>
      <c r="J57" s="64">
        <v>0</v>
      </c>
      <c r="K57" s="64">
        <v>0</v>
      </c>
      <c r="L57" s="64">
        <v>0</v>
      </c>
      <c r="M57" s="64">
        <v>0</v>
      </c>
      <c r="N57" s="64">
        <v>0</v>
      </c>
      <c r="O57" s="64">
        <v>0</v>
      </c>
      <c r="P57" s="64">
        <v>0</v>
      </c>
      <c r="Q57" s="64">
        <v>0</v>
      </c>
      <c r="R57" s="64">
        <v>0</v>
      </c>
      <c r="S57" s="64">
        <v>0</v>
      </c>
    </row>
    <row r="58" spans="1:19" s="59" customFormat="1" ht="15" customHeight="1" x14ac:dyDescent="0.35">
      <c r="A58" s="51" t="s">
        <v>48</v>
      </c>
      <c r="B58" s="51"/>
      <c r="C58" s="64">
        <v>0</v>
      </c>
      <c r="D58" s="64">
        <v>0</v>
      </c>
      <c r="E58" s="64">
        <v>0</v>
      </c>
      <c r="F58" s="64">
        <v>0</v>
      </c>
      <c r="G58" s="64">
        <v>0</v>
      </c>
      <c r="H58" s="64">
        <v>0</v>
      </c>
      <c r="I58" s="64">
        <v>0</v>
      </c>
      <c r="J58" s="64">
        <v>0</v>
      </c>
      <c r="K58" s="64">
        <v>0</v>
      </c>
      <c r="L58" s="64">
        <v>0</v>
      </c>
      <c r="M58" s="64">
        <v>0</v>
      </c>
      <c r="N58" s="64">
        <v>0</v>
      </c>
      <c r="O58" s="64">
        <v>0</v>
      </c>
      <c r="P58" s="64">
        <v>0</v>
      </c>
      <c r="Q58" s="64">
        <v>0</v>
      </c>
      <c r="R58" s="64">
        <v>0</v>
      </c>
      <c r="S58" s="64">
        <v>0</v>
      </c>
    </row>
    <row r="59" spans="1:19" s="59" customFormat="1" ht="15" customHeight="1" x14ac:dyDescent="0.35">
      <c r="A59" s="51"/>
      <c r="B59" s="51"/>
      <c r="C59" s="64"/>
      <c r="D59" s="64"/>
      <c r="E59" s="64"/>
      <c r="F59" s="64"/>
      <c r="G59" s="64"/>
      <c r="H59" s="64"/>
      <c r="I59" s="64"/>
      <c r="J59" s="64"/>
      <c r="K59" s="64"/>
      <c r="L59" s="64"/>
      <c r="M59" s="64"/>
      <c r="N59" s="64"/>
      <c r="O59" s="64"/>
      <c r="P59" s="64"/>
      <c r="Q59" s="64"/>
      <c r="R59" s="64"/>
      <c r="S59" s="64"/>
    </row>
    <row r="60" spans="1:19" s="59" customFormat="1" ht="15" customHeight="1" x14ac:dyDescent="0.35">
      <c r="A60" s="66" t="s">
        <v>49</v>
      </c>
      <c r="B60" s="51"/>
      <c r="C60" s="67">
        <f t="shared" ref="C60:S60" si="5">C53+C57-C58</f>
        <v>278.13700897827823</v>
      </c>
      <c r="D60" s="67">
        <f t="shared" si="5"/>
        <v>318.19859011749406</v>
      </c>
      <c r="E60" s="67">
        <f t="shared" si="5"/>
        <v>322.30236544630748</v>
      </c>
      <c r="F60" s="67">
        <f t="shared" si="5"/>
        <v>306.26889753423723</v>
      </c>
      <c r="G60" s="67">
        <f t="shared" si="5"/>
        <v>307.69234908051038</v>
      </c>
      <c r="H60" s="67">
        <f t="shared" si="5"/>
        <v>314.73403601689336</v>
      </c>
      <c r="I60" s="67">
        <f t="shared" si="5"/>
        <v>321.08889557721159</v>
      </c>
      <c r="J60" s="67">
        <f t="shared" si="5"/>
        <v>339.67086358839293</v>
      </c>
      <c r="K60" s="67">
        <f t="shared" si="5"/>
        <v>364.25816615691036</v>
      </c>
      <c r="L60" s="67">
        <f t="shared" si="5"/>
        <v>363.39367497642024</v>
      </c>
      <c r="M60" s="67">
        <f t="shared" si="5"/>
        <v>379.3095874998329</v>
      </c>
      <c r="N60" s="67">
        <f t="shared" si="5"/>
        <v>398.28450787502868</v>
      </c>
      <c r="O60" s="67">
        <f t="shared" si="5"/>
        <v>0</v>
      </c>
      <c r="P60" s="67">
        <f t="shared" si="5"/>
        <v>0</v>
      </c>
      <c r="Q60" s="67">
        <f t="shared" si="5"/>
        <v>0</v>
      </c>
      <c r="R60" s="67">
        <f t="shared" si="5"/>
        <v>0</v>
      </c>
      <c r="S60" s="67">
        <f t="shared" si="5"/>
        <v>0</v>
      </c>
    </row>
    <row r="61" spans="1:19" ht="15" customHeight="1" x14ac:dyDescent="0.35"/>
    <row r="62" spans="1:19" s="59" customFormat="1" ht="27" customHeight="1" x14ac:dyDescent="0.35">
      <c r="A62" s="52" t="s">
        <v>50</v>
      </c>
      <c r="C62" s="64"/>
      <c r="D62" s="64"/>
      <c r="E62" s="64"/>
      <c r="F62" s="64"/>
      <c r="G62" s="64"/>
      <c r="H62" s="64"/>
      <c r="I62" s="64"/>
      <c r="J62" s="64"/>
      <c r="K62" s="64"/>
      <c r="L62" s="64"/>
      <c r="M62" s="64"/>
      <c r="N62" s="64"/>
      <c r="O62" s="64"/>
      <c r="P62" s="64"/>
      <c r="Q62" s="64"/>
      <c r="R62" s="64"/>
      <c r="S62" s="64"/>
    </row>
    <row r="63" spans="1:19" s="59" customFormat="1" ht="15" customHeight="1" x14ac:dyDescent="0.35">
      <c r="A63" s="59" t="s">
        <v>51</v>
      </c>
      <c r="C63" s="64">
        <v>1768.1803047673641</v>
      </c>
      <c r="D63" s="64">
        <v>1932.4901117798795</v>
      </c>
      <c r="E63" s="64">
        <v>1950.1252030190121</v>
      </c>
      <c r="F63" s="64">
        <v>2045.0990493933316</v>
      </c>
      <c r="G63" s="64">
        <v>1976.8485955861277</v>
      </c>
      <c r="H63" s="64">
        <v>1825.8353396388652</v>
      </c>
      <c r="I63" s="64">
        <v>1951.8010413681091</v>
      </c>
      <c r="J63" s="64">
        <v>2070.288167574281</v>
      </c>
      <c r="K63" s="64">
        <v>2009.4539743957198</v>
      </c>
      <c r="L63" s="64">
        <v>1963.4228527753892</v>
      </c>
      <c r="M63" s="64">
        <v>1939.3823445113212</v>
      </c>
      <c r="N63" s="64">
        <v>2005.9138960542657</v>
      </c>
      <c r="O63" s="64">
        <v>0</v>
      </c>
      <c r="P63" s="64">
        <v>0</v>
      </c>
      <c r="Q63" s="64">
        <v>0</v>
      </c>
      <c r="R63" s="64">
        <v>0</v>
      </c>
      <c r="S63" s="64">
        <v>0</v>
      </c>
    </row>
    <row r="64" spans="1:19" s="59" customFormat="1" ht="15" customHeight="1" x14ac:dyDescent="0.35">
      <c r="A64" s="56"/>
      <c r="B64" s="56"/>
      <c r="C64" s="56"/>
      <c r="D64" s="56"/>
      <c r="E64" s="56"/>
      <c r="F64" s="56"/>
      <c r="G64" s="56"/>
      <c r="H64" s="56"/>
      <c r="I64" s="56"/>
      <c r="J64" s="56"/>
      <c r="K64" s="56"/>
      <c r="L64" s="56"/>
      <c r="M64" s="56"/>
      <c r="N64" s="56"/>
      <c r="O64" s="56"/>
      <c r="P64" s="56"/>
      <c r="Q64" s="56"/>
      <c r="R64" s="56"/>
      <c r="S64" s="56"/>
    </row>
    <row r="65" spans="1:27" s="59" customFormat="1" ht="27" customHeight="1" x14ac:dyDescent="0.35">
      <c r="A65" s="52" t="s">
        <v>52</v>
      </c>
      <c r="B65" s="56"/>
      <c r="C65" s="56"/>
      <c r="D65" s="56"/>
      <c r="E65" s="56"/>
      <c r="F65" s="56"/>
      <c r="G65" s="56"/>
      <c r="H65" s="56"/>
      <c r="I65" s="56"/>
      <c r="J65" s="56"/>
      <c r="K65" s="56"/>
      <c r="L65" s="56"/>
      <c r="M65" s="56"/>
      <c r="N65" s="56"/>
      <c r="O65" s="56"/>
      <c r="P65" s="56"/>
      <c r="Q65" s="56"/>
      <c r="R65" s="56"/>
      <c r="S65" s="56"/>
    </row>
    <row r="66" spans="1:27" s="59" customFormat="1" ht="15" customHeight="1" x14ac:dyDescent="0.35">
      <c r="A66" s="56" t="s">
        <v>53</v>
      </c>
      <c r="B66" s="56"/>
      <c r="C66" s="64">
        <v>1768.1803047673641</v>
      </c>
      <c r="D66" s="64">
        <v>1932.4901117798795</v>
      </c>
      <c r="E66" s="64">
        <v>1950.1252030190121</v>
      </c>
      <c r="F66" s="64">
        <v>2045.0990493933316</v>
      </c>
      <c r="G66" s="64">
        <v>1976.8485955861277</v>
      </c>
      <c r="H66" s="64">
        <v>1825.8353396388652</v>
      </c>
      <c r="I66" s="64">
        <v>1951.8010413681091</v>
      </c>
      <c r="J66" s="64">
        <v>2070.288167574281</v>
      </c>
      <c r="K66" s="64">
        <v>2009.4539743957198</v>
      </c>
      <c r="L66" s="64">
        <v>1963.4228527753892</v>
      </c>
      <c r="M66" s="64">
        <v>1939.3823445113212</v>
      </c>
      <c r="N66" s="64">
        <v>2005.9138960542657</v>
      </c>
      <c r="O66" s="64">
        <v>0</v>
      </c>
      <c r="P66" s="64">
        <v>0</v>
      </c>
      <c r="Q66" s="64">
        <v>0</v>
      </c>
      <c r="R66" s="64">
        <v>0</v>
      </c>
      <c r="S66" s="64">
        <v>0</v>
      </c>
    </row>
    <row r="67" spans="1:27" s="59" customFormat="1" ht="15" customHeight="1" x14ac:dyDescent="0.35">
      <c r="A67" s="66" t="s">
        <v>54</v>
      </c>
      <c r="C67" s="64">
        <v>1768.1803047673641</v>
      </c>
      <c r="D67" s="64">
        <v>1932.4901117798795</v>
      </c>
      <c r="E67" s="64">
        <v>1950.1252030190121</v>
      </c>
      <c r="F67" s="64">
        <v>2045.0990493933316</v>
      </c>
      <c r="G67" s="64">
        <v>1976.8485955861277</v>
      </c>
      <c r="H67" s="64">
        <v>1825.8353396388652</v>
      </c>
      <c r="I67" s="64">
        <v>1951.8010413681091</v>
      </c>
      <c r="J67" s="64">
        <v>2070.288167574281</v>
      </c>
      <c r="K67" s="64">
        <v>2009.4539743957198</v>
      </c>
      <c r="L67" s="64">
        <v>1963.4228527753892</v>
      </c>
      <c r="M67" s="64">
        <v>1939.3823445113212</v>
      </c>
      <c r="N67" s="64">
        <v>2005.9138960542657</v>
      </c>
      <c r="O67" s="64">
        <v>0</v>
      </c>
      <c r="P67" s="64">
        <v>0</v>
      </c>
      <c r="Q67" s="64">
        <v>0</v>
      </c>
      <c r="R67" s="64">
        <v>0</v>
      </c>
      <c r="S67" s="64">
        <v>0</v>
      </c>
    </row>
    <row r="68" spans="1:27" s="62" customFormat="1" ht="15" customHeight="1" x14ac:dyDescent="0.35">
      <c r="A68" s="59"/>
      <c r="B68" s="59"/>
      <c r="C68" s="59"/>
      <c r="D68" s="59"/>
      <c r="E68" s="59"/>
      <c r="F68" s="59"/>
      <c r="G68" s="59"/>
      <c r="H68" s="59"/>
      <c r="I68" s="59"/>
      <c r="J68" s="59"/>
      <c r="K68" s="59"/>
      <c r="L68" s="59"/>
      <c r="M68" s="59"/>
      <c r="N68" s="59"/>
      <c r="O68" s="59"/>
      <c r="P68" s="59"/>
      <c r="Q68" s="59"/>
      <c r="R68" s="59"/>
      <c r="S68" s="59"/>
    </row>
    <row r="69" spans="1:27" s="59" customFormat="1" ht="27" customHeight="1" thickBot="1" x14ac:dyDescent="0.4">
      <c r="A69" s="68" t="s">
        <v>55</v>
      </c>
      <c r="B69" s="69"/>
      <c r="C69" s="70">
        <f t="shared" ref="C69:S69" si="6">IF(C67&gt;0,(C53+C57-C58)/C67,"")</f>
        <v>0.15730127081970419</v>
      </c>
      <c r="D69" s="70">
        <f t="shared" si="6"/>
        <v>0.16465729277363492</v>
      </c>
      <c r="E69" s="70">
        <f t="shared" si="6"/>
        <v>0.16527265272370581</v>
      </c>
      <c r="F69" s="70">
        <f t="shared" si="6"/>
        <v>0.14975748857987606</v>
      </c>
      <c r="G69" s="70">
        <f t="shared" si="6"/>
        <v>0.15564790837675702</v>
      </c>
      <c r="H69" s="70">
        <f t="shared" si="6"/>
        <v>0.17237810507005802</v>
      </c>
      <c r="I69" s="70">
        <f t="shared" si="6"/>
        <v>0.1645090297483115</v>
      </c>
      <c r="J69" s="70">
        <f t="shared" si="6"/>
        <v>0.16406936430805141</v>
      </c>
      <c r="K69" s="70">
        <f t="shared" si="6"/>
        <v>0.18127221165463597</v>
      </c>
      <c r="L69" s="70">
        <f t="shared" si="6"/>
        <v>0.18508171811423427</v>
      </c>
      <c r="M69" s="70">
        <f t="shared" si="6"/>
        <v>0.19558267536740415</v>
      </c>
      <c r="N69" s="70">
        <f t="shared" si="6"/>
        <v>0.19855513671771979</v>
      </c>
      <c r="O69" s="70" t="str">
        <f t="shared" si="6"/>
        <v/>
      </c>
      <c r="P69" s="70" t="str">
        <f t="shared" si="6"/>
        <v/>
      </c>
      <c r="Q69" s="70" t="str">
        <f t="shared" si="6"/>
        <v/>
      </c>
      <c r="R69" s="70" t="str">
        <f t="shared" si="6"/>
        <v/>
      </c>
      <c r="S69" s="70" t="str">
        <f t="shared" si="6"/>
        <v/>
      </c>
    </row>
    <row r="70" spans="1:27" s="59" customFormat="1" ht="15" customHeight="1" x14ac:dyDescent="0.35">
      <c r="A70" s="59" t="s">
        <v>56</v>
      </c>
    </row>
    <row r="71" spans="1:27" s="59" customFormat="1" ht="22.5" customHeight="1" x14ac:dyDescent="0.35">
      <c r="J71" s="194" t="s">
        <v>57</v>
      </c>
      <c r="K71" s="194"/>
      <c r="L71" s="194"/>
      <c r="M71" s="194"/>
      <c r="N71" s="194"/>
      <c r="O71" s="194"/>
      <c r="P71" s="194"/>
      <c r="Q71" s="194"/>
      <c r="S71" s="63"/>
      <c r="AA71" s="66"/>
    </row>
    <row r="72" spans="1:27" s="59" customFormat="1" ht="22.5" customHeight="1" x14ac:dyDescent="0.35">
      <c r="D72" s="77" t="s">
        <v>82</v>
      </c>
      <c r="E72" s="78"/>
      <c r="F72" s="58"/>
      <c r="G72" s="58"/>
      <c r="H72" s="58"/>
      <c r="I72" s="79"/>
      <c r="J72" s="194" t="s">
        <v>59</v>
      </c>
      <c r="K72" s="194"/>
      <c r="L72" s="194" t="s">
        <v>60</v>
      </c>
      <c r="M72" s="194"/>
      <c r="N72" s="194" t="s">
        <v>61</v>
      </c>
      <c r="O72" s="194"/>
      <c r="P72" s="194" t="s">
        <v>62</v>
      </c>
      <c r="Q72" s="194"/>
      <c r="R72" s="80"/>
      <c r="S72" s="77" t="s">
        <v>63</v>
      </c>
    </row>
    <row r="73" spans="1:27" s="59" customFormat="1" ht="22.5" customHeight="1" x14ac:dyDescent="0.35">
      <c r="D73" s="81" t="s">
        <v>85</v>
      </c>
      <c r="J73" s="193">
        <v>0.23100000000000001</v>
      </c>
      <c r="K73" s="193"/>
      <c r="L73" s="193">
        <v>0.23699999999999999</v>
      </c>
      <c r="M73" s="193"/>
      <c r="N73" s="193">
        <v>0.246</v>
      </c>
      <c r="O73" s="193"/>
      <c r="P73" s="193">
        <v>0.25900000000000001</v>
      </c>
      <c r="Q73" s="193"/>
      <c r="R73" s="53"/>
      <c r="S73" s="81">
        <v>0.28000000000000003</v>
      </c>
    </row>
    <row r="74" spans="1:27" s="16" customFormat="1" ht="15" customHeight="1" x14ac:dyDescent="0.35"/>
    <row r="77" spans="1:27" ht="15" customHeight="1" x14ac:dyDescent="0.35">
      <c r="A77" s="59"/>
      <c r="B77" s="59"/>
      <c r="C77" s="64"/>
      <c r="D77" s="64"/>
      <c r="E77" s="64"/>
      <c r="F77" s="64"/>
      <c r="G77" s="64"/>
      <c r="H77" s="64"/>
      <c r="I77" s="64"/>
      <c r="J77" s="64"/>
      <c r="K77" s="64"/>
      <c r="L77" s="64"/>
      <c r="M77" s="64"/>
      <c r="N77" s="64"/>
      <c r="O77" s="64"/>
      <c r="P77" s="64"/>
      <c r="Q77" s="64"/>
      <c r="R77" s="64"/>
      <c r="S77" s="64"/>
    </row>
    <row r="78" spans="1:27" s="16" customFormat="1" ht="15" customHeight="1" x14ac:dyDescent="0.35"/>
    <row r="79" spans="1:27" s="16" customFormat="1" ht="15" customHeight="1" x14ac:dyDescent="0.35"/>
    <row r="80" spans="1:27" s="16" customFormat="1" ht="15" customHeight="1" x14ac:dyDescent="0.35"/>
    <row r="81" spans="1:20" s="16" customFormat="1" ht="15" customHeight="1" x14ac:dyDescent="0.35"/>
    <row r="82" spans="1:20" s="16" customFormat="1" ht="15" customHeight="1" x14ac:dyDescent="0.35"/>
    <row r="83" spans="1:20" s="16" customFormat="1" ht="15" customHeight="1" x14ac:dyDescent="0.35"/>
    <row r="84" spans="1:20" s="16" customFormat="1" ht="15" customHeight="1" x14ac:dyDescent="0.35">
      <c r="T84" s="54"/>
    </row>
    <row r="85" spans="1:20" s="16" customFormat="1" ht="15" customHeight="1" x14ac:dyDescent="0.35"/>
    <row r="86" spans="1:20" s="16" customFormat="1" ht="15" customHeight="1" x14ac:dyDescent="0.35"/>
    <row r="87" spans="1:20" s="16" customFormat="1" ht="15" customHeight="1" x14ac:dyDescent="0.35"/>
    <row r="88" spans="1:20" s="16" customFormat="1" ht="15" customHeight="1" x14ac:dyDescent="0.35"/>
    <row r="89" spans="1:20" s="16" customFormat="1" ht="15" customHeight="1" x14ac:dyDescent="0.35"/>
    <row r="90" spans="1:20" s="59" customFormat="1" ht="15" customHeight="1" x14ac:dyDescent="0.35"/>
    <row r="91" spans="1:20" s="59" customFormat="1" ht="15" customHeight="1" x14ac:dyDescent="0.35"/>
    <row r="92" spans="1:20" s="59" customFormat="1" ht="15" customHeight="1" x14ac:dyDescent="0.35"/>
    <row r="93" spans="1:20" s="59" customFormat="1" ht="15" customHeight="1" x14ac:dyDescent="0.35"/>
    <row r="94" spans="1:20" ht="15" customHeight="1" x14ac:dyDescent="0.35"/>
    <row r="95" spans="1:20" s="16" customFormat="1" ht="15" customHeight="1" x14ac:dyDescent="0.35">
      <c r="A95" s="40"/>
    </row>
    <row r="103" s="16" customFormat="1" ht="11.5" x14ac:dyDescent="0.35"/>
    <row r="104" s="16" customFormat="1" ht="11.5" x14ac:dyDescent="0.35"/>
    <row r="105" s="16" customFormat="1" ht="11.5" x14ac:dyDescent="0.35"/>
    <row r="106" s="16" customFormat="1" ht="11.5" x14ac:dyDescent="0.35"/>
    <row r="205" spans="1:2" s="59" customFormat="1" ht="11.5" x14ac:dyDescent="0.35">
      <c r="A205" s="82">
        <v>41.868000000000002</v>
      </c>
      <c r="B205" s="66" t="s">
        <v>64</v>
      </c>
    </row>
    <row r="206" spans="1:2" s="59" customFormat="1" ht="11.5" x14ac:dyDescent="0.35">
      <c r="A206" s="82">
        <v>10</v>
      </c>
      <c r="B206" s="66" t="s">
        <v>65</v>
      </c>
    </row>
    <row r="207" spans="1:2" s="59" customFormat="1" ht="11.5" x14ac:dyDescent="0.35">
      <c r="A207" s="82">
        <v>1</v>
      </c>
      <c r="B207" s="66" t="s">
        <v>66</v>
      </c>
    </row>
    <row r="208" spans="1:2" s="59" customFormat="1" ht="11.5" x14ac:dyDescent="0.35">
      <c r="A208" s="82">
        <f>41.868/3.6</f>
        <v>11.63</v>
      </c>
      <c r="B208" s="66" t="s">
        <v>67</v>
      </c>
    </row>
    <row r="209" spans="1:2" s="59" customFormat="1" ht="11.5" x14ac:dyDescent="0.35">
      <c r="A209" s="82">
        <v>39.68</v>
      </c>
      <c r="B209" s="66"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D83C41"/>
  </sheetPr>
  <dimension ref="A1:AA209"/>
  <sheetViews>
    <sheetView workbookViewId="0">
      <pane xSplit="2" ySplit="5" topLeftCell="C54" activePane="bottomRight" state="frozen"/>
      <selection activeCell="C36" sqref="C36"/>
      <selection pane="topRight" activeCell="C36" sqref="C36"/>
      <selection pane="bottomLeft" activeCell="C36" sqref="C36"/>
      <selection pane="bottomRight" activeCell="Q77" sqref="Q77"/>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116</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3582.2338754630314</v>
      </c>
      <c r="D7" s="9">
        <v>3629.7658299609752</v>
      </c>
      <c r="E7" s="9">
        <v>3688.7844660882074</v>
      </c>
      <c r="F7" s="9">
        <v>3744.5777197597254</v>
      </c>
      <c r="G7" s="9">
        <v>3778.639160362387</v>
      </c>
      <c r="H7" s="9">
        <v>3923.9424770257897</v>
      </c>
      <c r="I7" s="9">
        <v>4238.430440750566</v>
      </c>
      <c r="J7" s="9">
        <v>4487.9009301527458</v>
      </c>
      <c r="K7" s="9">
        <v>5023.9451506965079</v>
      </c>
      <c r="L7" s="9">
        <v>5527.7158436373065</v>
      </c>
      <c r="M7" s="9">
        <v>5650.4761080390344</v>
      </c>
      <c r="N7" s="9">
        <v>6157.391800313706</v>
      </c>
      <c r="O7" s="9">
        <v>0</v>
      </c>
      <c r="P7" s="9">
        <v>0</v>
      </c>
      <c r="Q7" s="9">
        <v>0</v>
      </c>
      <c r="R7" s="9">
        <v>0</v>
      </c>
      <c r="S7" s="9">
        <v>0</v>
      </c>
    </row>
    <row r="8" spans="1:27" s="4" customFormat="1" ht="15" customHeight="1" x14ac:dyDescent="0.35">
      <c r="A8" s="4" t="s">
        <v>3</v>
      </c>
      <c r="C8" s="9">
        <v>4.755899493646699</v>
      </c>
      <c r="D8" s="9">
        <v>5.1590713671539117</v>
      </c>
      <c r="E8" s="9">
        <v>10.376935570400747</v>
      </c>
      <c r="F8" s="9">
        <v>29.011735493596191</v>
      </c>
      <c r="G8" s="9">
        <v>72.634760794603366</v>
      </c>
      <c r="H8" s="9">
        <v>143.93005843578996</v>
      </c>
      <c r="I8" s="9">
        <v>256.55428294135208</v>
      </c>
      <c r="J8" s="9">
        <v>385.34643741373424</v>
      </c>
      <c r="K8" s="9">
        <v>502.42234386162153</v>
      </c>
      <c r="L8" s="9">
        <v>635.17123193921134</v>
      </c>
      <c r="M8" s="9">
        <v>790.30590367676041</v>
      </c>
      <c r="N8" s="9">
        <v>1007.8639012791713</v>
      </c>
      <c r="O8" s="9">
        <v>0</v>
      </c>
      <c r="P8" s="9">
        <v>0</v>
      </c>
      <c r="Q8" s="9">
        <v>0</v>
      </c>
      <c r="R8" s="9">
        <v>0</v>
      </c>
      <c r="S8" s="9">
        <v>0</v>
      </c>
    </row>
    <row r="9" spans="1:27" s="4" customFormat="1" ht="15" customHeight="1" x14ac:dyDescent="0.35">
      <c r="A9" s="4" t="s">
        <v>4</v>
      </c>
      <c r="C9" s="9">
        <v>0</v>
      </c>
      <c r="D9" s="9">
        <v>0</v>
      </c>
      <c r="E9" s="9">
        <v>0</v>
      </c>
      <c r="F9" s="9">
        <v>0</v>
      </c>
      <c r="G9" s="9">
        <v>0</v>
      </c>
      <c r="H9" s="9">
        <v>0</v>
      </c>
      <c r="I9" s="9">
        <v>0</v>
      </c>
      <c r="J9" s="9">
        <v>0</v>
      </c>
      <c r="K9" s="9">
        <v>0</v>
      </c>
      <c r="L9" s="9">
        <v>0</v>
      </c>
      <c r="M9" s="9">
        <v>1.493207222699914</v>
      </c>
      <c r="N9" s="9">
        <v>16.686156491831468</v>
      </c>
      <c r="O9" s="9">
        <v>0</v>
      </c>
      <c r="P9" s="9">
        <v>0</v>
      </c>
      <c r="Q9" s="9">
        <v>0</v>
      </c>
      <c r="R9" s="9">
        <v>0</v>
      </c>
      <c r="S9" s="9">
        <v>0</v>
      </c>
    </row>
    <row r="10" spans="1:27" s="4" customFormat="1" ht="15" customHeight="1" x14ac:dyDescent="0.35">
      <c r="A10" s="4" t="s">
        <v>5</v>
      </c>
      <c r="C10" s="9">
        <v>3.9552880481513326</v>
      </c>
      <c r="D10" s="9">
        <v>0.42992261392949266</v>
      </c>
      <c r="E10" s="9">
        <v>1.9417884780739465</v>
      </c>
      <c r="F10" s="9">
        <v>2.2122098022355976</v>
      </c>
      <c r="G10" s="9">
        <v>2.0677558039552881</v>
      </c>
      <c r="H10" s="9">
        <v>2.5883920894239036</v>
      </c>
      <c r="I10" s="9">
        <v>3.1389509888220122</v>
      </c>
      <c r="J10" s="9">
        <v>1.4172828890799656</v>
      </c>
      <c r="K10" s="9">
        <v>2.8246775580395527</v>
      </c>
      <c r="L10" s="9">
        <v>2.9877042132416163</v>
      </c>
      <c r="M10" s="9">
        <v>2.9404987102321583</v>
      </c>
      <c r="N10" s="9">
        <v>2.6929492691315562</v>
      </c>
      <c r="O10" s="9">
        <v>0</v>
      </c>
      <c r="P10" s="9">
        <v>0</v>
      </c>
      <c r="Q10" s="9">
        <v>0</v>
      </c>
      <c r="R10" s="9">
        <v>0</v>
      </c>
      <c r="S10" s="9">
        <v>0</v>
      </c>
    </row>
    <row r="11" spans="1:27" s="4" customFormat="1" ht="15" customHeight="1" x14ac:dyDescent="0.35">
      <c r="A11" s="4" t="s">
        <v>6</v>
      </c>
      <c r="C11" s="9">
        <v>10.576096302665757</v>
      </c>
      <c r="D11" s="9">
        <v>10.576096302665521</v>
      </c>
      <c r="E11" s="9">
        <v>11.116079105760523</v>
      </c>
      <c r="F11" s="9">
        <v>19.360963026655313</v>
      </c>
      <c r="G11" s="9">
        <v>24.13430782459163</v>
      </c>
      <c r="H11" s="9">
        <v>56.516337059329125</v>
      </c>
      <c r="I11" s="10">
        <v>82.94161650902835</v>
      </c>
      <c r="J11" s="9">
        <v>87.765090283748521</v>
      </c>
      <c r="K11" s="9">
        <v>125.40189165950102</v>
      </c>
      <c r="L11" s="9">
        <v>189.80214961306962</v>
      </c>
      <c r="M11" s="9">
        <v>293.2006878761822</v>
      </c>
      <c r="N11" s="9">
        <v>398.39380911435813</v>
      </c>
      <c r="O11" s="9">
        <v>0</v>
      </c>
      <c r="P11" s="9">
        <v>0</v>
      </c>
      <c r="Q11" s="9">
        <v>0</v>
      </c>
      <c r="R11" s="9">
        <v>0</v>
      </c>
      <c r="S11" s="9">
        <v>0</v>
      </c>
    </row>
    <row r="12" spans="1:27" s="4" customFormat="1" ht="15" customHeight="1" x14ac:dyDescent="0.35">
      <c r="A12" s="11" t="s">
        <v>7</v>
      </c>
      <c r="B12" s="11"/>
      <c r="C12" s="12">
        <f>SUM(C7:C11)</f>
        <v>3601.5211593074955</v>
      </c>
      <c r="D12" s="12">
        <f t="shared" ref="D12:S12" si="0">SUM(D7:D11)</f>
        <v>3645.9309202447243</v>
      </c>
      <c r="E12" s="12">
        <f t="shared" si="0"/>
        <v>3712.2192692424428</v>
      </c>
      <c r="F12" s="12">
        <f t="shared" si="0"/>
        <v>3795.162628082212</v>
      </c>
      <c r="G12" s="12">
        <f t="shared" si="0"/>
        <v>3877.4759847855371</v>
      </c>
      <c r="H12" s="12">
        <f t="shared" si="0"/>
        <v>4126.9772646103329</v>
      </c>
      <c r="I12" s="12">
        <f t="shared" si="0"/>
        <v>4581.0652911897687</v>
      </c>
      <c r="J12" s="12">
        <f t="shared" si="0"/>
        <v>4962.4297407393078</v>
      </c>
      <c r="K12" s="12">
        <f t="shared" si="0"/>
        <v>5654.5940637756703</v>
      </c>
      <c r="L12" s="12">
        <f t="shared" si="0"/>
        <v>6355.67692940283</v>
      </c>
      <c r="M12" s="12">
        <f t="shared" si="0"/>
        <v>6738.4164055249103</v>
      </c>
      <c r="N12" s="12">
        <f t="shared" si="0"/>
        <v>7583.0286164681984</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12899.140154772142</v>
      </c>
      <c r="D15" s="12">
        <v>13825.79535683577</v>
      </c>
      <c r="E15" s="12">
        <v>15015.993121238176</v>
      </c>
      <c r="F15" s="12">
        <v>16337.059329320722</v>
      </c>
      <c r="G15" s="12">
        <v>17032.24419604471</v>
      </c>
      <c r="H15" s="12">
        <v>16687.704213241617</v>
      </c>
      <c r="I15" s="12">
        <v>18094.067067927772</v>
      </c>
      <c r="J15" s="12">
        <v>19802.579535683577</v>
      </c>
      <c r="K15" s="12">
        <v>20839.982803095441</v>
      </c>
      <c r="L15" s="12">
        <v>21182.803095442818</v>
      </c>
      <c r="M15" s="12">
        <v>22116.938950988821</v>
      </c>
      <c r="N15" s="12">
        <v>22848.151332760102</v>
      </c>
      <c r="O15" s="12">
        <v>0</v>
      </c>
      <c r="P15" s="12">
        <v>0</v>
      </c>
      <c r="Q15" s="12">
        <v>0</v>
      </c>
      <c r="R15" s="12">
        <v>0</v>
      </c>
      <c r="S15" s="12">
        <v>0</v>
      </c>
    </row>
    <row r="16" spans="1:27" s="7" customFormat="1" ht="27" customHeight="1" thickBot="1" x14ac:dyDescent="0.4">
      <c r="A16" s="13" t="s">
        <v>11</v>
      </c>
      <c r="B16" s="14"/>
      <c r="C16" s="15">
        <f t="shared" ref="C16:S16" si="1">IF(C15&gt;0,C12/C15,"")</f>
        <v>0.27920629717129508</v>
      </c>
      <c r="D16" s="15">
        <f t="shared" si="1"/>
        <v>0.26370496786227188</v>
      </c>
      <c r="E16" s="15">
        <f t="shared" si="1"/>
        <v>0.24721769910722652</v>
      </c>
      <c r="F16" s="15">
        <f t="shared" si="1"/>
        <v>0.23230390191892697</v>
      </c>
      <c r="G16" s="15">
        <f t="shared" si="1"/>
        <v>0.22765502538332433</v>
      </c>
      <c r="H16" s="15">
        <f t="shared" si="1"/>
        <v>0.24730647259049543</v>
      </c>
      <c r="I16" s="15">
        <f t="shared" si="1"/>
        <v>0.25318051900613503</v>
      </c>
      <c r="J16" s="15">
        <f t="shared" si="1"/>
        <v>0.25059511725718248</v>
      </c>
      <c r="K16" s="15">
        <f t="shared" si="1"/>
        <v>0.27133391218229663</v>
      </c>
      <c r="L16" s="15">
        <f t="shared" si="1"/>
        <v>0.30003946601241666</v>
      </c>
      <c r="M16" s="15">
        <f t="shared" si="1"/>
        <v>0.30467219810378166</v>
      </c>
      <c r="N16" s="15">
        <f t="shared" si="1"/>
        <v>0.33188805982720848</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v>
      </c>
      <c r="I19" s="9">
        <v>0</v>
      </c>
      <c r="J19" s="9">
        <v>0</v>
      </c>
      <c r="K19" s="9">
        <v>0</v>
      </c>
      <c r="L19" s="9">
        <v>0</v>
      </c>
      <c r="M19" s="9">
        <v>0</v>
      </c>
      <c r="N19" s="9">
        <v>0</v>
      </c>
      <c r="O19" s="9">
        <v>0</v>
      </c>
      <c r="P19" s="9">
        <v>0</v>
      </c>
      <c r="Q19" s="9">
        <v>0</v>
      </c>
      <c r="R19" s="9">
        <v>0</v>
      </c>
      <c r="S19" s="9">
        <v>0</v>
      </c>
    </row>
    <row r="20" spans="1:19" s="4" customFormat="1" ht="15" customHeight="1" x14ac:dyDescent="0.35">
      <c r="A20" s="4" t="s">
        <v>14</v>
      </c>
      <c r="C20" s="9">
        <v>0</v>
      </c>
      <c r="D20" s="9">
        <v>0</v>
      </c>
      <c r="E20" s="9">
        <v>0</v>
      </c>
      <c r="F20" s="9">
        <v>0</v>
      </c>
      <c r="G20" s="9">
        <v>0</v>
      </c>
      <c r="H20" s="9">
        <v>0</v>
      </c>
      <c r="I20" s="9">
        <v>0</v>
      </c>
      <c r="J20" s="9">
        <v>0</v>
      </c>
      <c r="K20" s="9">
        <v>0</v>
      </c>
      <c r="L20" s="9">
        <v>0</v>
      </c>
      <c r="M20" s="9">
        <v>0</v>
      </c>
      <c r="N20" s="9">
        <v>0</v>
      </c>
      <c r="O20" s="9">
        <v>0</v>
      </c>
      <c r="P20" s="9">
        <v>0</v>
      </c>
      <c r="Q20" s="9">
        <v>0</v>
      </c>
      <c r="R20" s="9">
        <v>0</v>
      </c>
      <c r="S20" s="9">
        <v>0</v>
      </c>
    </row>
    <row r="21" spans="1:19" s="4" customFormat="1" ht="15" customHeight="1" x14ac:dyDescent="0.35">
      <c r="A21" s="4" t="s">
        <v>15</v>
      </c>
      <c r="C21" s="9">
        <v>5.5217066508510619</v>
      </c>
      <c r="D21" s="9">
        <v>5.4496843901877874</v>
      </c>
      <c r="E21" s="9">
        <v>5.4016695497456046</v>
      </c>
      <c r="F21" s="9">
        <v>5.2151455381188754</v>
      </c>
      <c r="G21" s="9">
        <v>4.6977739899137623</v>
      </c>
      <c r="H21" s="9">
        <v>6.9311654312869884</v>
      </c>
      <c r="I21" s="9">
        <v>7.6341753997847359</v>
      </c>
      <c r="J21" s="9">
        <v>9.526509004345824</v>
      </c>
      <c r="K21" s="9">
        <v>13.018224451046322</v>
      </c>
      <c r="L21" s="9">
        <v>14.242766337661017</v>
      </c>
      <c r="M21" s="9">
        <v>17.264582546423</v>
      </c>
      <c r="N21" s="9">
        <v>20.716396492516814</v>
      </c>
      <c r="O21" s="9">
        <v>0</v>
      </c>
      <c r="P21" s="9">
        <v>0</v>
      </c>
      <c r="Q21" s="9">
        <v>0</v>
      </c>
      <c r="R21" s="9">
        <v>0</v>
      </c>
      <c r="S21" s="9">
        <v>0</v>
      </c>
    </row>
    <row r="22" spans="1:19" s="4" customFormat="1" ht="15" customHeight="1" x14ac:dyDescent="0.35">
      <c r="A22" s="4" t="s">
        <v>16</v>
      </c>
      <c r="C22" s="9">
        <v>14.254733589905602</v>
      </c>
      <c r="D22" s="9">
        <v>14.06880228221118</v>
      </c>
      <c r="E22" s="9">
        <v>13.944848077081566</v>
      </c>
      <c r="F22" s="9">
        <v>14.561294702637788</v>
      </c>
      <c r="G22" s="9">
        <v>14.304805545769813</v>
      </c>
      <c r="H22" s="9">
        <v>22.905463975419803</v>
      </c>
      <c r="I22" s="9">
        <v>25.899788486715693</v>
      </c>
      <c r="J22" s="9">
        <v>28.994557203736719</v>
      </c>
      <c r="K22" s="9">
        <v>38.400520174921006</v>
      </c>
      <c r="L22" s="9">
        <v>42.593003223817909</v>
      </c>
      <c r="M22" s="9">
        <v>46.363964315141914</v>
      </c>
      <c r="N22" s="9">
        <v>48.329175304559719</v>
      </c>
      <c r="O22" s="9">
        <v>0</v>
      </c>
      <c r="P22" s="9">
        <v>0</v>
      </c>
      <c r="Q22" s="9">
        <v>0</v>
      </c>
      <c r="R22" s="9">
        <v>0</v>
      </c>
      <c r="S22" s="9">
        <v>0</v>
      </c>
    </row>
    <row r="23" spans="1:19" s="4" customFormat="1" ht="15" customHeight="1" x14ac:dyDescent="0.35">
      <c r="A23" s="16" t="s">
        <v>17</v>
      </c>
      <c r="C23" s="9">
        <v>12.027717530766877</v>
      </c>
      <c r="D23" s="9">
        <v>12.555880775630893</v>
      </c>
      <c r="E23" s="9">
        <v>13.56419242491674</v>
      </c>
      <c r="F23" s="9">
        <v>15.985554801625247</v>
      </c>
      <c r="G23" s="9">
        <v>15.708846056770453</v>
      </c>
      <c r="H23" s="9">
        <v>4.1746788908904344</v>
      </c>
      <c r="I23" s="9">
        <v>3.934536552196747</v>
      </c>
      <c r="J23" s="9">
        <v>4.4442865667595486</v>
      </c>
      <c r="K23" s="9">
        <v>4.3756908271911552</v>
      </c>
      <c r="L23" s="9">
        <v>3.5553047590227975</v>
      </c>
      <c r="M23" s="9">
        <v>4.1061709840141187</v>
      </c>
      <c r="N23" s="9">
        <v>6.6818763282214855</v>
      </c>
      <c r="O23" s="9">
        <v>0</v>
      </c>
      <c r="P23" s="9">
        <v>0</v>
      </c>
      <c r="Q23" s="9">
        <v>0</v>
      </c>
      <c r="R23" s="9">
        <v>0</v>
      </c>
      <c r="S23" s="9">
        <v>0</v>
      </c>
    </row>
    <row r="24" spans="1:19" s="4" customFormat="1" ht="15" customHeight="1" x14ac:dyDescent="0.35">
      <c r="A24" s="16" t="s">
        <v>18</v>
      </c>
      <c r="C24" s="9">
        <v>31.050528384968281</v>
      </c>
      <c r="D24" s="9">
        <v>32.414024641394036</v>
      </c>
      <c r="E24" s="9">
        <v>35.017062949115932</v>
      </c>
      <c r="F24" s="9">
        <v>44.633533762433217</v>
      </c>
      <c r="G24" s="9">
        <v>47.833716282008552</v>
      </c>
      <c r="H24" s="9">
        <v>13.796086371362364</v>
      </c>
      <c r="I24" s="9">
        <v>13.348352527768853</v>
      </c>
      <c r="J24" s="9">
        <v>13.52647869549325</v>
      </c>
      <c r="K24" s="9">
        <v>12.907198252774451</v>
      </c>
      <c r="L24" s="9">
        <v>10.632141500650468</v>
      </c>
      <c r="M24" s="9">
        <v>11.027105026304023</v>
      </c>
      <c r="N24" s="9">
        <v>15.588115073326229</v>
      </c>
      <c r="O24" s="9">
        <v>0</v>
      </c>
      <c r="P24" s="9">
        <v>0</v>
      </c>
      <c r="Q24" s="9">
        <v>0</v>
      </c>
      <c r="R24" s="9">
        <v>0</v>
      </c>
      <c r="S24" s="9">
        <v>0</v>
      </c>
    </row>
    <row r="25" spans="1:19" s="4" customFormat="1" ht="15" customHeight="1" x14ac:dyDescent="0.35">
      <c r="A25" s="4" t="s">
        <v>19</v>
      </c>
      <c r="C25" s="9">
        <v>0</v>
      </c>
      <c r="D25" s="9">
        <v>0</v>
      </c>
      <c r="E25" s="9">
        <v>0</v>
      </c>
      <c r="F25" s="9">
        <v>0</v>
      </c>
      <c r="G25" s="9">
        <v>0</v>
      </c>
      <c r="H25" s="9">
        <v>0</v>
      </c>
      <c r="I25" s="10">
        <v>0</v>
      </c>
      <c r="J25" s="9">
        <v>0</v>
      </c>
      <c r="K25" s="9">
        <v>0</v>
      </c>
      <c r="L25" s="9">
        <v>0</v>
      </c>
      <c r="M25" s="9">
        <v>0</v>
      </c>
      <c r="N25" s="9">
        <v>0</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0</v>
      </c>
      <c r="K26" s="21">
        <v>0</v>
      </c>
      <c r="L26" s="21">
        <v>0</v>
      </c>
      <c r="M26" s="21">
        <v>0</v>
      </c>
      <c r="N26" s="21">
        <v>0</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0</v>
      </c>
      <c r="K27" s="21">
        <v>0</v>
      </c>
      <c r="L27" s="21">
        <v>0</v>
      </c>
      <c r="M27" s="21">
        <v>0</v>
      </c>
      <c r="N27" s="21">
        <v>0</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0</v>
      </c>
      <c r="K30" s="9">
        <v>0</v>
      </c>
      <c r="L30" s="9">
        <v>0</v>
      </c>
      <c r="M30" s="9">
        <v>0</v>
      </c>
      <c r="N30" s="9">
        <v>0</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25.831984157894532</v>
      </c>
      <c r="D32" s="12">
        <v>26.180091751100363</v>
      </c>
      <c r="E32" s="12">
        <v>27.068366299280754</v>
      </c>
      <c r="F32" s="12">
        <v>29.023418646922437</v>
      </c>
      <c r="G32" s="12">
        <v>27.453281031554859</v>
      </c>
      <c r="H32" s="12">
        <v>21.502592469107903</v>
      </c>
      <c r="I32" s="24">
        <v>23.019975051658587</v>
      </c>
      <c r="J32" s="12">
        <v>28.260559077624109</v>
      </c>
      <c r="K32" s="12">
        <v>36.921251954806962</v>
      </c>
      <c r="L32" s="12">
        <v>39.162220603175335</v>
      </c>
      <c r="M32" s="12">
        <v>47.267627350071621</v>
      </c>
      <c r="N32" s="12">
        <v>58.472867559513524</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9535.2864770489814</v>
      </c>
      <c r="D35" s="12">
        <v>9805.8959367314565</v>
      </c>
      <c r="E35" s="12">
        <v>11270.737452256215</v>
      </c>
      <c r="F35" s="12">
        <v>12479.423941198169</v>
      </c>
      <c r="G35" s="12">
        <v>11715.654667099327</v>
      </c>
      <c r="H35" s="12">
        <v>11430.588780247819</v>
      </c>
      <c r="I35" s="12">
        <v>11404.868670188624</v>
      </c>
      <c r="J35" s="12">
        <v>11548.951080025101</v>
      </c>
      <c r="K35" s="12">
        <v>13673.879108913121</v>
      </c>
      <c r="L35" s="12">
        <v>14838.589715571268</v>
      </c>
      <c r="M35" s="12">
        <v>15811.140974325988</v>
      </c>
      <c r="N35" s="12">
        <v>19247.879792025484</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2.7090936617448244E-3</v>
      </c>
      <c r="D37" s="15">
        <f t="shared" si="2"/>
        <v>2.66983169309737E-3</v>
      </c>
      <c r="E37" s="15">
        <f t="shared" si="2"/>
        <v>2.4016499731223991E-3</v>
      </c>
      <c r="F37" s="15">
        <f t="shared" si="2"/>
        <v>2.3257017939031449E-3</v>
      </c>
      <c r="G37" s="15">
        <f t="shared" si="2"/>
        <v>2.3432989287957566E-3</v>
      </c>
      <c r="H37" s="15">
        <f t="shared" si="2"/>
        <v>1.8811447846207726E-3</v>
      </c>
      <c r="I37" s="27">
        <f t="shared" si="2"/>
        <v>2.018434031759689E-3</v>
      </c>
      <c r="J37" s="15">
        <f t="shared" si="2"/>
        <v>2.4470238796407374E-3</v>
      </c>
      <c r="K37" s="15">
        <f t="shared" si="2"/>
        <v>2.7001300553213445E-3</v>
      </c>
      <c r="L37" s="15">
        <f t="shared" si="2"/>
        <v>2.6392144640322132E-3</v>
      </c>
      <c r="M37" s="15">
        <f t="shared" si="2"/>
        <v>2.9895140032477376E-3</v>
      </c>
      <c r="N37" s="15">
        <f t="shared" si="2"/>
        <v>3.0378861563619694E-3</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6716.5854590618137</v>
      </c>
      <c r="D40" s="9">
        <v>6634.5418935702683</v>
      </c>
      <c r="E40" s="9">
        <v>6426.0055412248021</v>
      </c>
      <c r="F40" s="9">
        <v>6319.1220024839977</v>
      </c>
      <c r="G40" s="9">
        <v>6186.5864144453999</v>
      </c>
      <c r="H40" s="9">
        <v>6254.8008025222125</v>
      </c>
      <c r="I40" s="10">
        <v>6258.4790293302758</v>
      </c>
      <c r="J40" s="9">
        <v>5624.0565587083211</v>
      </c>
      <c r="K40" s="9">
        <v>5683.744148275533</v>
      </c>
      <c r="L40" s="9">
        <v>5539.4095729435367</v>
      </c>
      <c r="M40" s="9">
        <v>5408.9997133849238</v>
      </c>
      <c r="N40" s="9">
        <v>5521.5200152861371</v>
      </c>
      <c r="O40" s="9">
        <v>0</v>
      </c>
      <c r="P40" s="9">
        <v>0</v>
      </c>
      <c r="Q40" s="9">
        <v>0</v>
      </c>
      <c r="R40" s="9">
        <v>0</v>
      </c>
      <c r="S40" s="9">
        <v>0</v>
      </c>
    </row>
    <row r="41" spans="1:19" s="4" customFormat="1" ht="15" customHeight="1" x14ac:dyDescent="0.35">
      <c r="A41" s="4" t="s">
        <v>33</v>
      </c>
      <c r="C41" s="9">
        <v>0</v>
      </c>
      <c r="D41" s="9">
        <v>0</v>
      </c>
      <c r="E41" s="9">
        <v>0.28661507595299512</v>
      </c>
      <c r="F41" s="9">
        <v>1.4808445590904749</v>
      </c>
      <c r="G41" s="9">
        <v>3.4871500907614408</v>
      </c>
      <c r="H41" s="9">
        <v>3.8454189357026847</v>
      </c>
      <c r="I41" s="10">
        <v>5.0874175981656631</v>
      </c>
      <c r="J41" s="9">
        <v>8.8611827648801</v>
      </c>
      <c r="K41" s="9">
        <v>25.150472914875323</v>
      </c>
      <c r="L41" s="9">
        <v>35.802999904461643</v>
      </c>
      <c r="M41" s="9">
        <v>56.845323397344032</v>
      </c>
      <c r="N41" s="9">
        <v>65.324352727620138</v>
      </c>
      <c r="O41" s="9">
        <v>0</v>
      </c>
      <c r="P41" s="9">
        <v>0</v>
      </c>
      <c r="Q41" s="9">
        <v>0</v>
      </c>
      <c r="R41" s="9">
        <v>0</v>
      </c>
      <c r="S41" s="9">
        <v>0</v>
      </c>
    </row>
    <row r="42" spans="1:19" s="4" customFormat="1" ht="15" customHeight="1" x14ac:dyDescent="0.35">
      <c r="A42" s="4" t="s">
        <v>34</v>
      </c>
      <c r="C42" s="9">
        <v>0</v>
      </c>
      <c r="D42" s="9">
        <v>0</v>
      </c>
      <c r="E42" s="9">
        <v>0</v>
      </c>
      <c r="F42" s="9">
        <v>0</v>
      </c>
      <c r="G42" s="9">
        <v>0</v>
      </c>
      <c r="H42" s="9">
        <v>0</v>
      </c>
      <c r="I42" s="9">
        <v>0</v>
      </c>
      <c r="J42" s="9">
        <v>0</v>
      </c>
      <c r="K42" s="9">
        <v>0</v>
      </c>
      <c r="L42" s="9">
        <v>0</v>
      </c>
      <c r="M42" s="9">
        <v>0</v>
      </c>
      <c r="N42" s="9">
        <v>0</v>
      </c>
      <c r="O42" s="9">
        <v>0</v>
      </c>
      <c r="P42" s="9">
        <v>0</v>
      </c>
      <c r="Q42" s="9">
        <v>0</v>
      </c>
      <c r="R42" s="9">
        <v>0</v>
      </c>
      <c r="S42" s="9">
        <v>0</v>
      </c>
    </row>
    <row r="43" spans="1:19" s="4" customFormat="1" ht="15" customHeight="1" x14ac:dyDescent="0.35">
      <c r="A43" s="11" t="s">
        <v>35</v>
      </c>
      <c r="C43" s="12">
        <v>6716.5854590618137</v>
      </c>
      <c r="D43" s="12">
        <v>6634.5418935702683</v>
      </c>
      <c r="E43" s="12">
        <v>6426.2921563007549</v>
      </c>
      <c r="F43" s="12">
        <v>6320.6028470430883</v>
      </c>
      <c r="G43" s="12">
        <v>6190.073564536161</v>
      </c>
      <c r="H43" s="12">
        <v>6258.6462214579151</v>
      </c>
      <c r="I43" s="12">
        <v>6263.5664469284411</v>
      </c>
      <c r="J43" s="12">
        <v>5632.9177414732012</v>
      </c>
      <c r="K43" s="12">
        <v>5708.8946211904085</v>
      </c>
      <c r="L43" s="12">
        <v>5575.2125728479987</v>
      </c>
      <c r="M43" s="12">
        <v>5465.8450367822679</v>
      </c>
      <c r="N43" s="12">
        <v>5586.844368013757</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37891.149899684722</v>
      </c>
      <c r="D45" s="12">
        <v>38905.514927868535</v>
      </c>
      <c r="E45" s="12">
        <v>41948.004991879236</v>
      </c>
      <c r="F45" s="12">
        <v>43067.060571319387</v>
      </c>
      <c r="G45" s="12">
        <v>41594.837298175218</v>
      </c>
      <c r="H45" s="12">
        <v>39550.685153339065</v>
      </c>
      <c r="I45" s="12">
        <v>42787.10743288431</v>
      </c>
      <c r="J45" s="12">
        <v>46182.647367918216</v>
      </c>
      <c r="K45" s="12">
        <v>48208.865768606091</v>
      </c>
      <c r="L45" s="12">
        <v>43763.058206745009</v>
      </c>
      <c r="M45" s="12">
        <v>44144.787833190028</v>
      </c>
      <c r="N45" s="12">
        <v>45956.405584217064</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0.17726000601311126</v>
      </c>
      <c r="D47" s="15">
        <f t="shared" si="3"/>
        <v>0.17052959987474317</v>
      </c>
      <c r="E47" s="15">
        <f t="shared" si="3"/>
        <v>0.15319660988752215</v>
      </c>
      <c r="F47" s="15">
        <f t="shared" si="3"/>
        <v>0.14676188166072121</v>
      </c>
      <c r="G47" s="15">
        <f t="shared" si="3"/>
        <v>0.14881831416149624</v>
      </c>
      <c r="H47" s="15">
        <f t="shared" si="3"/>
        <v>0.15824368647958881</v>
      </c>
      <c r="I47" s="15">
        <f t="shared" si="3"/>
        <v>0.14638910696997798</v>
      </c>
      <c r="J47" s="15">
        <f t="shared" si="3"/>
        <v>0.12197043830333187</v>
      </c>
      <c r="K47" s="15">
        <f t="shared" si="3"/>
        <v>0.11842001528499091</v>
      </c>
      <c r="L47" s="15">
        <f t="shared" si="3"/>
        <v>0.12739540610963782</v>
      </c>
      <c r="M47" s="15">
        <f t="shared" si="3"/>
        <v>0.12381631683079018</v>
      </c>
      <c r="N47" s="15">
        <f t="shared" si="3"/>
        <v>0.12156834933001076</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3583.9717351258778</v>
      </c>
      <c r="D50" s="9">
        <v>3627.9253550789053</v>
      </c>
      <c r="E50" s="9">
        <v>3693.2534072677809</v>
      </c>
      <c r="F50" s="9">
        <v>3773.9619277424681</v>
      </c>
      <c r="G50" s="9">
        <v>3857.0693647388525</v>
      </c>
      <c r="H50" s="9">
        <v>4115.8714202881547</v>
      </c>
      <c r="I50" s="9">
        <v>4569.4965792377861</v>
      </c>
      <c r="J50" s="9">
        <v>4948.4589451682023</v>
      </c>
      <c r="K50" s="9">
        <v>5637.2001484974326</v>
      </c>
      <c r="L50" s="9">
        <v>6337.878858306146</v>
      </c>
      <c r="M50" s="9">
        <v>6717.0456519944728</v>
      </c>
      <c r="N50" s="9">
        <v>7555.63034364746</v>
      </c>
      <c r="O50" s="9">
        <v>0</v>
      </c>
      <c r="P50" s="9">
        <v>0</v>
      </c>
      <c r="Q50" s="9">
        <v>0</v>
      </c>
      <c r="R50" s="9">
        <v>0</v>
      </c>
      <c r="S50" s="9">
        <v>0</v>
      </c>
    </row>
    <row r="51" spans="1:19" s="4" customFormat="1" ht="15" customHeight="1" x14ac:dyDescent="0.35">
      <c r="A51" s="29" t="s">
        <v>42</v>
      </c>
      <c r="B51" s="29"/>
      <c r="C51" s="9">
        <v>6716.5854590618137</v>
      </c>
      <c r="D51" s="9">
        <v>6634.5418935702683</v>
      </c>
      <c r="E51" s="9">
        <v>6426.2921563007549</v>
      </c>
      <c r="F51" s="9">
        <v>6320.6028470430883</v>
      </c>
      <c r="G51" s="9">
        <v>6190.073564536161</v>
      </c>
      <c r="H51" s="9">
        <v>6258.6462214579151</v>
      </c>
      <c r="I51" s="9">
        <v>6263.5664469284411</v>
      </c>
      <c r="J51" s="9">
        <v>5632.9177414732012</v>
      </c>
      <c r="K51" s="9">
        <v>5708.8946211904085</v>
      </c>
      <c r="L51" s="9">
        <v>5575.2125728479987</v>
      </c>
      <c r="M51" s="9">
        <v>5465.8450367822679</v>
      </c>
      <c r="N51" s="9">
        <v>5586.844368013757</v>
      </c>
      <c r="O51" s="9">
        <v>0</v>
      </c>
      <c r="P51" s="9">
        <v>0</v>
      </c>
      <c r="Q51" s="9">
        <v>0</v>
      </c>
      <c r="R51" s="9">
        <v>0</v>
      </c>
      <c r="S51" s="9">
        <v>0</v>
      </c>
    </row>
    <row r="52" spans="1:19" s="4" customFormat="1" ht="15" customHeight="1" x14ac:dyDescent="0.35">
      <c r="A52" s="29" t="s">
        <v>43</v>
      </c>
      <c r="B52" s="29"/>
      <c r="C52" s="9">
        <v>17.549424181617937</v>
      </c>
      <c r="D52" s="9">
        <v>18.00556516581868</v>
      </c>
      <c r="E52" s="9">
        <v>18.965861974662346</v>
      </c>
      <c r="F52" s="9">
        <v>21.200700339744124</v>
      </c>
      <c r="G52" s="9">
        <v>20.406620046684214</v>
      </c>
      <c r="H52" s="9">
        <v>11.105844322177422</v>
      </c>
      <c r="I52" s="9">
        <v>11.568711951981482</v>
      </c>
      <c r="J52" s="9">
        <v>13.970795571105374</v>
      </c>
      <c r="K52" s="9">
        <v>17.393915278237479</v>
      </c>
      <c r="L52" s="9">
        <v>17.798071096683813</v>
      </c>
      <c r="M52" s="9">
        <v>21.370753530437121</v>
      </c>
      <c r="N52" s="9">
        <v>27.398272820738299</v>
      </c>
      <c r="O52" s="9">
        <v>0</v>
      </c>
      <c r="P52" s="9">
        <v>0</v>
      </c>
      <c r="Q52" s="9">
        <v>0</v>
      </c>
      <c r="R52" s="9">
        <v>0</v>
      </c>
      <c r="S52" s="9">
        <v>0</v>
      </c>
    </row>
    <row r="53" spans="1:19" s="4" customFormat="1" ht="15" customHeight="1" x14ac:dyDescent="0.35">
      <c r="A53" s="4" t="s">
        <v>44</v>
      </c>
      <c r="B53" s="29"/>
      <c r="C53" s="9">
        <f>C50+C51+C52</f>
        <v>10318.106618369309</v>
      </c>
      <c r="D53" s="9">
        <f t="shared" ref="D53:S53" si="4">D50+D51+D52</f>
        <v>10280.472813814991</v>
      </c>
      <c r="E53" s="9">
        <f t="shared" si="4"/>
        <v>10138.511425543198</v>
      </c>
      <c r="F53" s="9">
        <f t="shared" si="4"/>
        <v>10115.765475125301</v>
      </c>
      <c r="G53" s="9">
        <f t="shared" si="4"/>
        <v>10067.549549321699</v>
      </c>
      <c r="H53" s="9">
        <f t="shared" si="4"/>
        <v>10385.623486068247</v>
      </c>
      <c r="I53" s="9">
        <f t="shared" si="4"/>
        <v>10844.631738118207</v>
      </c>
      <c r="J53" s="9">
        <f t="shared" si="4"/>
        <v>10595.34748221251</v>
      </c>
      <c r="K53" s="9">
        <f t="shared" si="4"/>
        <v>11363.488684966078</v>
      </c>
      <c r="L53" s="9">
        <f t="shared" si="4"/>
        <v>11930.88950225083</v>
      </c>
      <c r="M53" s="9">
        <f t="shared" si="4"/>
        <v>12204.261442307177</v>
      </c>
      <c r="N53" s="9">
        <f t="shared" si="4"/>
        <v>13169.872984481954</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10318.106618369309</v>
      </c>
      <c r="D60" s="12">
        <f t="shared" si="5"/>
        <v>10280.472813814991</v>
      </c>
      <c r="E60" s="12">
        <f t="shared" si="5"/>
        <v>10138.511425543198</v>
      </c>
      <c r="F60" s="12">
        <f t="shared" si="5"/>
        <v>10115.765475125301</v>
      </c>
      <c r="G60" s="12">
        <f t="shared" si="5"/>
        <v>10067.549549321699</v>
      </c>
      <c r="H60" s="12">
        <f t="shared" si="5"/>
        <v>10385.623486068247</v>
      </c>
      <c r="I60" s="12">
        <f t="shared" si="5"/>
        <v>10844.631738118207</v>
      </c>
      <c r="J60" s="12">
        <f t="shared" si="5"/>
        <v>10595.34748221251</v>
      </c>
      <c r="K60" s="12">
        <f t="shared" si="5"/>
        <v>11363.488684966078</v>
      </c>
      <c r="L60" s="12">
        <f t="shared" si="5"/>
        <v>11930.88950225083</v>
      </c>
      <c r="M60" s="12">
        <f t="shared" si="5"/>
        <v>12204.261442307177</v>
      </c>
      <c r="N60" s="12">
        <f t="shared" si="5"/>
        <v>13169.872984481954</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63577.714817999418</v>
      </c>
      <c r="D63" s="9">
        <v>66041.124462596723</v>
      </c>
      <c r="E63" s="9">
        <v>71732.551662367448</v>
      </c>
      <c r="F63" s="9">
        <v>76249.070698385403</v>
      </c>
      <c r="G63" s="9">
        <v>74730.453998280296</v>
      </c>
      <c r="H63" s="9">
        <v>72391.088325212564</v>
      </c>
      <c r="I63" s="9">
        <v>76531.876707748161</v>
      </c>
      <c r="J63" s="9">
        <v>81789.822298652914</v>
      </c>
      <c r="K63" s="9">
        <v>87051.671730199683</v>
      </c>
      <c r="L63" s="9">
        <v>85446.214913537784</v>
      </c>
      <c r="M63" s="9">
        <v>89366.550993598939</v>
      </c>
      <c r="N63" s="9">
        <v>96588.158832521251</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63577.714817999418</v>
      </c>
      <c r="D66" s="9">
        <v>66041.124462596723</v>
      </c>
      <c r="E66" s="9">
        <v>71732.551662367448</v>
      </c>
      <c r="F66" s="9">
        <v>76249.070698385403</v>
      </c>
      <c r="G66" s="9">
        <v>74730.453998280296</v>
      </c>
      <c r="H66" s="9">
        <v>72391.088325212564</v>
      </c>
      <c r="I66" s="9">
        <v>76531.876707748161</v>
      </c>
      <c r="J66" s="9">
        <v>81789.822298652914</v>
      </c>
      <c r="K66" s="9">
        <v>87051.671730199683</v>
      </c>
      <c r="L66" s="9">
        <v>85446.214913537784</v>
      </c>
      <c r="M66" s="9">
        <v>89366.550993598939</v>
      </c>
      <c r="N66" s="9">
        <v>96588.158832521251</v>
      </c>
      <c r="O66" s="9">
        <v>0</v>
      </c>
      <c r="P66" s="9">
        <v>0</v>
      </c>
      <c r="Q66" s="9">
        <v>0</v>
      </c>
      <c r="R66" s="9">
        <v>0</v>
      </c>
      <c r="S66" s="9">
        <v>0</v>
      </c>
    </row>
    <row r="67" spans="1:27" s="4" customFormat="1" ht="15" customHeight="1" x14ac:dyDescent="0.35">
      <c r="A67" s="11" t="s">
        <v>54</v>
      </c>
      <c r="C67" s="9">
        <v>63577.714817999418</v>
      </c>
      <c r="D67" s="9">
        <v>66041.124462596723</v>
      </c>
      <c r="E67" s="9">
        <v>71732.551662367448</v>
      </c>
      <c r="F67" s="9">
        <v>76249.070698385403</v>
      </c>
      <c r="G67" s="9">
        <v>74730.453998280296</v>
      </c>
      <c r="H67" s="9">
        <v>72391.088325212564</v>
      </c>
      <c r="I67" s="9">
        <v>76531.876707748161</v>
      </c>
      <c r="J67" s="9">
        <v>81789.822298652914</v>
      </c>
      <c r="K67" s="9">
        <v>87051.671730199683</v>
      </c>
      <c r="L67" s="9">
        <v>85446.214913537784</v>
      </c>
      <c r="M67" s="9">
        <v>89366.550993598939</v>
      </c>
      <c r="N67" s="9">
        <v>96588.158832521251</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0.16229124698656455</v>
      </c>
      <c r="D69" s="15">
        <f t="shared" si="6"/>
        <v>0.1556677433564517</v>
      </c>
      <c r="E69" s="15">
        <f t="shared" si="6"/>
        <v>0.14133766596319333</v>
      </c>
      <c r="F69" s="15">
        <f t="shared" si="6"/>
        <v>0.13266739361506089</v>
      </c>
      <c r="G69" s="15">
        <f t="shared" si="6"/>
        <v>0.13471816389009725</v>
      </c>
      <c r="H69" s="15">
        <f t="shared" si="6"/>
        <v>0.1434654972917587</v>
      </c>
      <c r="I69" s="15">
        <f t="shared" si="6"/>
        <v>0.14170084681877776</v>
      </c>
      <c r="J69" s="15">
        <f t="shared" si="6"/>
        <v>0.12954359337673993</v>
      </c>
      <c r="K69" s="15">
        <f t="shared" si="6"/>
        <v>0.13053728273231877</v>
      </c>
      <c r="L69" s="15">
        <f t="shared" si="6"/>
        <v>0.13963040392513096</v>
      </c>
      <c r="M69" s="15">
        <f t="shared" si="6"/>
        <v>0.13656408697233188</v>
      </c>
      <c r="N69" s="15">
        <f t="shared" si="6"/>
        <v>0.13635080266223745</v>
      </c>
      <c r="O69" s="15" t="str">
        <f t="shared" si="6"/>
        <v/>
      </c>
      <c r="P69" s="15" t="str">
        <f t="shared" si="6"/>
        <v/>
      </c>
      <c r="Q69" s="15" t="str">
        <f t="shared" si="6"/>
        <v/>
      </c>
      <c r="R69" s="15" t="str">
        <f t="shared" si="6"/>
        <v/>
      </c>
      <c r="S69" s="15"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110" t="s">
        <v>106</v>
      </c>
      <c r="E72" s="33"/>
      <c r="F72" s="3"/>
      <c r="G72" s="3"/>
      <c r="H72" s="3"/>
      <c r="I72" s="34"/>
      <c r="J72" s="192" t="s">
        <v>59</v>
      </c>
      <c r="K72" s="192"/>
      <c r="L72" s="192" t="s">
        <v>60</v>
      </c>
      <c r="M72" s="192"/>
      <c r="N72" s="192" t="s">
        <v>61</v>
      </c>
      <c r="O72" s="192"/>
      <c r="P72" s="192" t="s">
        <v>62</v>
      </c>
      <c r="Q72" s="192"/>
      <c r="R72" s="35"/>
      <c r="S72" s="110" t="s">
        <v>63</v>
      </c>
    </row>
    <row r="73" spans="1:27" s="4" customFormat="1" ht="22.5" customHeight="1" x14ac:dyDescent="0.35">
      <c r="D73" s="109" t="s">
        <v>85</v>
      </c>
      <c r="J73" s="191" t="s">
        <v>85</v>
      </c>
      <c r="K73" s="191"/>
      <c r="L73" s="191" t="s">
        <v>85</v>
      </c>
      <c r="M73" s="191"/>
      <c r="N73" s="191" t="s">
        <v>85</v>
      </c>
      <c r="O73" s="191"/>
      <c r="P73" s="191" t="s">
        <v>85</v>
      </c>
      <c r="Q73" s="191"/>
      <c r="R73" s="37"/>
      <c r="S73" s="109" t="s">
        <v>85</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00AFAC"/>
  </sheetPr>
  <dimension ref="A1:AA209"/>
  <sheetViews>
    <sheetView workbookViewId="0">
      <pane xSplit="2" ySplit="5" topLeftCell="C6" activePane="bottomRight" state="frozen"/>
      <selection activeCell="D11" sqref="D11"/>
      <selection pane="topRight" activeCell="D11" sqref="D11"/>
      <selection pane="bottomLeft" activeCell="D11" sqref="D11"/>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49" t="s">
        <v>79</v>
      </c>
      <c r="H1" s="190" t="s">
        <v>122</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f>BE!C7+BG!C7+CZ!C7+DK!C7+DE!C7+EE!C7+IE!C7+EL!C7+ES!C7+FR!C7+HR!C7+IT!C7+CY!C7+LV!C7+LT!C7+LU!C7+HU!C7+MT!C7+NL!C7+AT!C7+PL!C7+PT!C7+RO!C7+SI!C7+SK!C7+FI!C7+SE!C7+UK!C7</f>
        <v>29485.868512659959</v>
      </c>
      <c r="D7" s="9">
        <f>BE!D7+BG!D7+CZ!D7+DK!D7+DE!D7+EE!D7+IE!D7+EL!D7+ES!D7+FR!D7+HR!D7+IT!D7+CY!D7+LV!D7+LT!D7+LU!D7+HU!D7+MT!D7+NL!D7+AT!D7+PL!D7+PT!D7+RO!D7+SI!D7+SK!D7+FI!D7+SE!D7+UK!D7</f>
        <v>29588.25640476331</v>
      </c>
      <c r="E7" s="9">
        <f>BE!E7+BG!E7+CZ!E7+DK!E7+DE!E7+EE!E7+IE!E7+EL!E7+ES!E7+FR!E7+HR!E7+IT!E7+CY!E7+LV!E7+LT!E7+LU!E7+HU!E7+MT!E7+NL!E7+AT!E7+PL!E7+PT!E7+RO!E7+SI!E7+SK!E7+FI!E7+SE!E7+UK!E7</f>
        <v>29550.350204953629</v>
      </c>
      <c r="F7" s="9">
        <f>BE!F7+BG!F7+CZ!F7+DK!F7+DE!F7+EE!F7+IE!F7+EL!F7+ES!F7+FR!F7+HR!F7+IT!F7+CY!F7+LV!F7+LT!F7+LU!F7+HU!F7+MT!F7+NL!F7+AT!F7+PL!F7+PT!F7+RO!F7+SI!F7+SK!F7+FI!F7+SE!F7+UK!F7</f>
        <v>29629.391119001881</v>
      </c>
      <c r="G7" s="9">
        <f>BE!G7+BG!G7+CZ!G7+DK!G7+DE!G7+EE!G7+IE!G7+EL!G7+ES!G7+FR!G7+HR!G7+IT!G7+CY!G7+LV!G7+LT!G7+LU!G7+HU!G7+MT!G7+NL!G7+AT!G7+PL!G7+PT!G7+RO!G7+SI!G7+SK!G7+FI!G7+SE!G7+UK!G7</f>
        <v>29646.024181864545</v>
      </c>
      <c r="H7" s="9">
        <f>BE!H7+BG!H7+CZ!H7+DK!H7+DE!H7+EE!H7+IE!H7+EL!H7+ES!H7+FR!H7+HR!H7+IT!H7+CY!H7+LV!H7+LT!H7+LU!H7+HU!H7+MT!H7+NL!H7+AT!H7+PL!H7+PT!H7+RO!H7+SI!H7+SK!H7+FI!H7+SE!H7+UK!H7</f>
        <v>29743.800087881766</v>
      </c>
      <c r="I7" s="9">
        <f>BE!I7+BG!I7+CZ!I7+DK!I7+DE!I7+EE!I7+IE!I7+EL!I7+ES!I7+FR!I7+HR!I7+IT!I7+CY!I7+LV!I7+LT!I7+LU!I7+HU!I7+MT!I7+NL!I7+AT!I7+PL!I7+PT!I7+RO!I7+SI!I7+SK!I7+FI!I7+SE!I7+UK!I7</f>
        <v>30068.979756795587</v>
      </c>
      <c r="J7" s="9">
        <f>BE!J7+BG!J7+CZ!J7+DK!J7+DE!J7+EE!J7+IE!J7+EL!J7+ES!J7+FR!J7+HR!J7+IT!J7+CY!J7+LV!J7+LT!J7+LU!J7+HU!J7+MT!J7+NL!J7+AT!J7+PL!J7+PT!J7+RO!J7+SI!J7+SK!J7+FI!J7+SE!J7+UK!J7</f>
        <v>30012.654851355543</v>
      </c>
      <c r="K7" s="9">
        <f>BE!K7+BG!K7+CZ!K7+DK!K7+DE!K7+EE!K7+IE!K7+EL!K7+ES!K7+FR!K7+HR!K7+IT!K7+CY!K7+LV!K7+LT!K7+LU!K7+HU!K7+MT!K7+NL!K7+AT!K7+PL!K7+PT!K7+RO!K7+SI!K7+SK!K7+FI!K7+SE!K7+UK!K7</f>
        <v>29880.070672898801</v>
      </c>
      <c r="L7" s="9">
        <f>BE!L7+BG!L7+CZ!L7+DK!L7+DE!L7+EE!L7+IE!L7+EL!L7+ES!L7+FR!L7+HR!L7+IT!L7+CY!L7+LV!L7+LT!L7+LU!L7+HU!L7+MT!L7+NL!L7+AT!L7+PL!L7+PT!L7+RO!L7+SI!L7+SK!L7+FI!L7+SE!L7+UK!L7</f>
        <v>30040.28423875503</v>
      </c>
      <c r="M7" s="9">
        <f>BE!M7+BG!M7+CZ!M7+DK!M7+DE!M7+EE!M7+IE!M7+EL!M7+ES!M7+FR!M7+HR!M7+IT!M7+CY!M7+LV!M7+LT!M7+LU!M7+HU!M7+MT!M7+NL!M7+AT!M7+PL!M7+PT!M7+RO!M7+SI!M7+SK!M7+FI!M7+SE!M7+UK!M7</f>
        <v>29975.207245846224</v>
      </c>
      <c r="N7" s="9">
        <f>BE!N7+BG!N7+CZ!N7+DK!N7+DE!N7+EE!N7+IE!N7+EL!N7+ES!N7+FR!N7+HR!N7+IT!N7+CY!N7+LV!N7+LT!N7+LU!N7+HU!N7+MT!N7+NL!N7+AT!N7+PL!N7+PT!N7+RO!N7+SI!N7+SK!N7+FI!N7+SE!N7+UK!N7</f>
        <v>30053.002318687628</v>
      </c>
      <c r="O7" s="9">
        <f>BE!O7+BG!O7+CZ!O7+DK!O7+DE!O7+EE!O7+IE!O7+EL!O7+ES!O7+FR!O7+HR!O7+IT!O7+CY!O7+LV!O7+LT!O7+LU!O7+HU!O7+MT!O7+NL!O7+AT!O7+PL!O7+PT!O7+RO!O7+SI!O7+SK!O7+FI!O7+SE!O7+UK!O7</f>
        <v>0</v>
      </c>
      <c r="P7" s="9">
        <f>BE!P7+BG!P7+CZ!P7+DK!P7+DE!P7+EE!P7+IE!P7+EL!P7+ES!P7+FR!P7+HR!P7+IT!P7+CY!P7+LV!P7+LT!P7+LU!P7+HU!P7+MT!P7+NL!P7+AT!P7+PL!P7+PT!P7+RO!P7+SI!P7+SK!P7+FI!P7+SE!P7+UK!P7</f>
        <v>0</v>
      </c>
      <c r="Q7" s="9">
        <f>BE!Q7+BG!Q7+CZ!Q7+DK!Q7+DE!Q7+EE!Q7+IE!Q7+EL!Q7+ES!Q7+FR!Q7+HR!Q7+IT!Q7+CY!Q7+LV!Q7+LT!Q7+LU!Q7+HU!Q7+MT!Q7+NL!Q7+AT!Q7+PL!Q7+PT!Q7+RO!Q7+SI!Q7+SK!Q7+FI!Q7+SE!Q7+UK!Q7</f>
        <v>0</v>
      </c>
      <c r="R7" s="9">
        <f>BE!R7+BG!R7+CZ!R7+DK!R7+DE!R7+EE!R7+IE!R7+EL!R7+ES!R7+FR!R7+HR!R7+IT!R7+CY!R7+LV!R7+LT!R7+LU!R7+HU!R7+MT!R7+NL!R7+AT!R7+PL!R7+PT!R7+RO!R7+SI!R7+SK!R7+FI!R7+SE!R7+UK!R7</f>
        <v>0</v>
      </c>
      <c r="S7" s="9">
        <f>BE!S7+BG!S7+CZ!S7+DK!S7+DE!S7+EE!S7+IE!S7+EL!S7+ES!S7+FR!S7+HR!S7+IT!S7+CY!S7+LV!S7+LT!S7+LU!S7+HU!S7+MT!S7+NL!S7+AT!S7+PL!S7+PT!S7+RO!S7+SI!S7+SK!S7+FI!S7+SE!S7+UK!S7</f>
        <v>0</v>
      </c>
    </row>
    <row r="8" spans="1:27" s="4" customFormat="1" ht="15" customHeight="1" x14ac:dyDescent="0.35">
      <c r="A8" s="4" t="s">
        <v>3</v>
      </c>
      <c r="C8" s="9">
        <f>BE!C8+BG!C8+CZ!C8+DK!C8+DE!C8+EE!C8+IE!C8+EL!C8+ES!C8+FR!C8+HR!C8+IT!C8+CY!C8+LV!C8+LT!C8+LU!C8+HU!C8+MT!C8+NL!C8+AT!C8+PL!C8+PT!C8+RO!C8+SI!C8+SK!C8+FI!C8+SE!C8+UK!C8</f>
        <v>4935.2502745469683</v>
      </c>
      <c r="D8" s="9">
        <f>BE!D8+BG!D8+CZ!D8+DK!D8+DE!D8+EE!D8+IE!D8+EL!D8+ES!D8+FR!D8+HR!D8+IT!D8+CY!D8+LV!D8+LT!D8+LU!D8+HU!D8+MT!D8+NL!D8+AT!D8+PL!D8+PT!D8+RO!D8+SI!D8+SK!D8+FI!D8+SE!D8+UK!D8</f>
        <v>5943.032959806862</v>
      </c>
      <c r="E8" s="9">
        <f>BE!E8+BG!E8+CZ!E8+DK!E8+DE!E8+EE!E8+IE!E8+EL!E8+ES!E8+FR!E8+HR!E8+IT!E8+CY!E8+LV!E8+LT!E8+LU!E8+HU!E8+MT!E8+NL!E8+AT!E8+PL!E8+PT!E8+RO!E8+SI!E8+SK!E8+FI!E8+SE!E8+UK!E8</f>
        <v>7082.0589293463991</v>
      </c>
      <c r="F8" s="9">
        <f>BE!F8+BG!F8+CZ!F8+DK!F8+DE!F8+EE!F8+IE!F8+EL!F8+ES!F8+FR!F8+HR!F8+IT!F8+CY!F8+LV!F8+LT!F8+LU!F8+HU!F8+MT!F8+NL!F8+AT!F8+PL!F8+PT!F8+RO!F8+SI!F8+SK!F8+FI!F8+SE!F8+UK!F8</f>
        <v>8563.4981697815037</v>
      </c>
      <c r="G8" s="9">
        <f>BE!G8+BG!G8+CZ!G8+DK!G8+DE!G8+EE!G8+IE!G8+EL!G8+ES!G8+FR!G8+HR!G8+IT!G8+CY!G8+LV!G8+LT!G8+LU!G8+HU!G8+MT!G8+NL!G8+AT!G8+PL!G8+PT!G8+RO!G8+SI!G8+SK!G8+FI!G8+SE!G8+UK!G8</f>
        <v>10146.694327972147</v>
      </c>
      <c r="H8" s="9">
        <f>BE!H8+BG!H8+CZ!H8+DK!H8+DE!H8+EE!H8+IE!H8+EL!H8+ES!H8+FR!H8+HR!H8+IT!H8+CY!H8+LV!H8+LT!H8+LU!H8+HU!H8+MT!H8+NL!H8+AT!H8+PL!H8+PT!H8+RO!H8+SI!H8+SK!H8+FI!H8+SE!H8+UK!H8</f>
        <v>11725.344275457477</v>
      </c>
      <c r="I8" s="9">
        <f>BE!I8+BG!I8+CZ!I8+DK!I8+DE!I8+EE!I8+IE!I8+EL!I8+ES!I8+FR!I8+HR!I8+IT!I8+CY!I8+LV!I8+LT!I8+LU!I8+HU!I8+MT!I8+NL!I8+AT!I8+PL!I8+PT!I8+RO!I8+SI!I8+SK!I8+FI!I8+SE!I8+UK!I8</f>
        <v>13313.018390039237</v>
      </c>
      <c r="J8" s="9">
        <f>BE!J8+BG!J8+CZ!J8+DK!J8+DE!J8+EE!J8+IE!J8+EL!J8+ES!J8+FR!J8+HR!J8+IT!J8+CY!J8+LV!J8+LT!J8+LU!J8+HU!J8+MT!J8+NL!J8+AT!J8+PL!J8+PT!J8+RO!J8+SI!J8+SK!J8+FI!J8+SE!J8+UK!J8</f>
        <v>15095.449279572238</v>
      </c>
      <c r="K8" s="9">
        <f>BE!K8+BG!K8+CZ!K8+DK!K8+DE!K8+EE!K8+IE!K8+EL!K8+ES!K8+FR!K8+HR!K8+IT!K8+CY!K8+LV!K8+LT!K8+LU!K8+HU!K8+MT!K8+NL!K8+AT!K8+PL!K8+PT!K8+RO!K8+SI!K8+SK!K8+FI!K8+SE!K8+UK!K8</f>
        <v>17089.43347368588</v>
      </c>
      <c r="L8" s="9">
        <f>BE!L8+BG!L8+CZ!L8+DK!L8+DE!L8+EE!L8+IE!L8+EL!L8+ES!L8+FR!L8+HR!L8+IT!L8+CY!L8+LV!L8+LT!L8+LU!L8+HU!L8+MT!L8+NL!L8+AT!L8+PL!L8+PT!L8+RO!L8+SI!L8+SK!L8+FI!L8+SE!L8+UK!L8</f>
        <v>19447.070197761506</v>
      </c>
      <c r="M8" s="9">
        <f>BE!M8+BG!M8+CZ!M8+DK!M8+DE!M8+EE!M8+IE!M8+EL!M8+ES!M8+FR!M8+HR!M8+IT!M8+CY!M8+LV!M8+LT!M8+LU!M8+HU!M8+MT!M8+NL!M8+AT!M8+PL!M8+PT!M8+RO!M8+SI!M8+SK!M8+FI!M8+SE!M8+UK!M8</f>
        <v>21634.033307307429</v>
      </c>
      <c r="N8" s="9">
        <f>BE!N8+BG!N8+CZ!N8+DK!N8+DE!N8+EE!N8+IE!N8+EL!N8+ES!N8+FR!N8+HR!N8+IT!N8+CY!N8+LV!N8+LT!N8+LU!N8+HU!N8+MT!N8+NL!N8+AT!N8+PL!N8+PT!N8+RO!N8+SI!N8+SK!N8+FI!N8+SE!N8+UK!N8</f>
        <v>24491.778358292446</v>
      </c>
      <c r="O8" s="9">
        <f>BE!O8+BG!O8+CZ!O8+DK!O8+DE!O8+EE!O8+IE!O8+EL!O8+ES!O8+FR!O8+HR!O8+IT!O8+CY!O8+LV!O8+LT!O8+LU!O8+HU!O8+MT!O8+NL!O8+AT!O8+PL!O8+PT!O8+RO!O8+SI!O8+SK!O8+FI!O8+SE!O8+UK!O8</f>
        <v>0</v>
      </c>
      <c r="P8" s="9">
        <f>BE!P8+BG!P8+CZ!P8+DK!P8+DE!P8+EE!P8+IE!P8+EL!P8+ES!P8+FR!P8+HR!P8+IT!P8+CY!P8+LV!P8+LT!P8+LU!P8+HU!P8+MT!P8+NL!P8+AT!P8+PL!P8+PT!P8+RO!P8+SI!P8+SK!P8+FI!P8+SE!P8+UK!P8</f>
        <v>0</v>
      </c>
      <c r="Q8" s="9">
        <f>BE!Q8+BG!Q8+CZ!Q8+DK!Q8+DE!Q8+EE!Q8+IE!Q8+EL!Q8+ES!Q8+FR!Q8+HR!Q8+IT!Q8+CY!Q8+LV!Q8+LT!Q8+LU!Q8+HU!Q8+MT!Q8+NL!Q8+AT!Q8+PL!Q8+PT!Q8+RO!Q8+SI!Q8+SK!Q8+FI!Q8+SE!Q8+UK!Q8</f>
        <v>0</v>
      </c>
      <c r="R8" s="9">
        <f>BE!R8+BG!R8+CZ!R8+DK!R8+DE!R8+EE!R8+IE!R8+EL!R8+ES!R8+FR!R8+HR!R8+IT!R8+CY!R8+LV!R8+LT!R8+LU!R8+HU!R8+MT!R8+NL!R8+AT!R8+PL!R8+PT!R8+RO!R8+SI!R8+SK!R8+FI!R8+SE!R8+UK!R8</f>
        <v>0</v>
      </c>
      <c r="S8" s="9">
        <f>BE!S8+BG!S8+CZ!S8+DK!S8+DE!S8+EE!S8+IE!S8+EL!S8+ES!S8+FR!S8+HR!S8+IT!S8+CY!S8+LV!S8+LT!S8+LU!S8+HU!S8+MT!S8+NL!S8+AT!S8+PL!S8+PT!S8+RO!S8+SI!S8+SK!S8+FI!S8+SE!S8+UK!S8</f>
        <v>0</v>
      </c>
    </row>
    <row r="9" spans="1:27" s="4" customFormat="1" ht="15" customHeight="1" x14ac:dyDescent="0.35">
      <c r="A9" s="4" t="s">
        <v>4</v>
      </c>
      <c r="C9" s="9">
        <f>BE!C9+BG!C9+CZ!C9+DK!C9+DE!C9+EE!C9+IE!C9+EL!C9+ES!C9+FR!C9+HR!C9+IT!C9+CY!C9+LV!C9+LT!C9+LU!C9+HU!C9+MT!C9+NL!C9+AT!C9+PL!C9+PT!C9+RO!C9+SI!C9+SK!C9+FI!C9+SE!C9+UK!C9</f>
        <v>62.479191745485807</v>
      </c>
      <c r="D9" s="9">
        <f>BE!D9+BG!D9+CZ!D9+DK!D9+DE!D9+EE!D9+IE!D9+EL!D9+ES!D9+FR!D9+HR!D9+IT!D9+CY!D9+LV!D9+LT!D9+LU!D9+HU!D9+MT!D9+NL!D9+AT!D9+PL!D9+PT!D9+RO!D9+SI!D9+SK!D9+FI!D9+SE!D9+UK!D9</f>
        <v>125.57755803955286</v>
      </c>
      <c r="E9" s="9">
        <f>BE!E9+BG!E9+CZ!E9+DK!E9+DE!E9+EE!E9+IE!E9+EL!E9+ES!E9+FR!E9+HR!E9+IT!E9+CY!E9+LV!E9+LT!E9+LU!E9+HU!E9+MT!E9+NL!E9+AT!E9+PL!E9+PT!E9+RO!E9+SI!E9+SK!E9+FI!E9+SE!E9+UK!E9</f>
        <v>214.47850386930349</v>
      </c>
      <c r="F9" s="9">
        <f>BE!F9+BG!F9+CZ!F9+DK!F9+DE!F9+EE!F9+IE!F9+EL!F9+ES!F9+FR!F9+HR!F9+IT!F9+CY!F9+LV!F9+LT!F9+LU!F9+HU!F9+MT!F9+NL!F9+AT!F9+PL!F9+PT!F9+RO!F9+SI!F9+SK!F9+FI!F9+SE!F9+UK!F9</f>
        <v>325.22562338779016</v>
      </c>
      <c r="G9" s="9">
        <f>BE!G9+BG!G9+CZ!G9+DK!G9+DE!G9+EE!G9+IE!G9+EL!G9+ES!G9+FR!G9+HR!G9+IT!G9+CY!G9+LV!G9+LT!G9+LU!G9+HU!G9+MT!G9+NL!G9+AT!G9+PL!G9+PT!G9+RO!G9+SI!G9+SK!G9+FI!G9+SE!G9+UK!G9</f>
        <v>640.90558899398127</v>
      </c>
      <c r="H9" s="9">
        <f>BE!H9+BG!H9+CZ!H9+DK!H9+DE!H9+EE!H9+IE!H9+EL!H9+ES!H9+FR!H9+HR!H9+IT!H9+CY!H9+LV!H9+LT!H9+LU!H9+HU!H9+MT!H9+NL!H9+AT!H9+PL!H9+PT!H9+RO!H9+SI!H9+SK!H9+FI!H9+SE!H9+UK!H9</f>
        <v>1214.4527944969905</v>
      </c>
      <c r="I9" s="9">
        <f>BE!I9+BG!I9+CZ!I9+DK!I9+DE!I9+EE!I9+IE!I9+EL!I9+ES!I9+FR!I9+HR!I9+IT!I9+CY!I9+LV!I9+LT!I9+LU!I9+HU!I9+MT!I9+NL!I9+AT!I9+PL!I9+PT!I9+RO!I9+SI!I9+SK!I9+FI!I9+SE!I9+UK!I9</f>
        <v>2000.4137575236459</v>
      </c>
      <c r="J9" s="9">
        <f>BE!J9+BG!J9+CZ!J9+DK!J9+DE!J9+EE!J9+IE!J9+EL!J9+ES!J9+FR!J9+HR!J9+IT!J9+CY!J9+LV!J9+LT!J9+LU!J9+HU!J9+MT!J9+NL!J9+AT!J9+PL!J9+PT!J9+RO!J9+SI!J9+SK!J9+FI!J9+SE!J9+UK!J9</f>
        <v>4065.0938091143598</v>
      </c>
      <c r="K9" s="9">
        <f>BE!K9+BG!K9+CZ!K9+DK!K9+DE!K9+EE!K9+IE!K9+EL!K9+ES!K9+FR!K9+HR!K9+IT!K9+CY!K9+LV!K9+LT!K9+LU!K9+HU!K9+MT!K9+NL!K9+AT!K9+PL!K9+PT!K9+RO!K9+SI!K9+SK!K9+FI!K9+SE!K9+UK!K9</f>
        <v>6118.0760103181419</v>
      </c>
      <c r="L9" s="9">
        <f>BE!L9+BG!L9+CZ!L9+DK!L9+DE!L9+EE!L9+IE!L9+EL!L9+ES!L9+FR!L9+HR!L9+IT!L9+CY!L9+LV!L9+LT!L9+LU!L9+HU!L9+MT!L9+NL!L9+AT!L9+PL!L9+PT!L9+RO!L9+SI!L9+SK!L9+FI!L9+SE!L9+UK!L9</f>
        <v>7367.7680137575226</v>
      </c>
      <c r="M9" s="9">
        <f>BE!M9+BG!M9+CZ!M9+DK!M9+DE!M9+EE!M9+IE!M9+EL!M9+ES!M9+FR!M9+HR!M9+IT!M9+CY!M9+LV!M9+LT!M9+LU!M9+HU!M9+MT!M9+NL!M9+AT!M9+PL!M9+PT!M9+RO!M9+SI!M9+SK!M9+FI!M9+SE!M9+UK!M9</f>
        <v>8407.1344797936381</v>
      </c>
      <c r="N9" s="9">
        <f>BE!N9+BG!N9+CZ!N9+DK!N9+DE!N9+EE!N9+IE!N9+EL!N9+ES!N9+FR!N9+HR!N9+IT!N9+CY!N9+LV!N9+LT!N9+LU!N9+HU!N9+MT!N9+NL!N9+AT!N9+PL!N9+PT!N9+RO!N9+SI!N9+SK!N9+FI!N9+SE!N9+UK!N9</f>
        <v>9279.783662940672</v>
      </c>
      <c r="O9" s="9">
        <f>BE!O9+BG!O9+CZ!O9+DK!O9+DE!O9+EE!O9+IE!O9+EL!O9+ES!O9+FR!O9+HR!O9+IT!O9+CY!O9+LV!O9+LT!O9+LU!O9+HU!O9+MT!O9+NL!O9+AT!O9+PL!O9+PT!O9+RO!O9+SI!O9+SK!O9+FI!O9+SE!O9+UK!O9</f>
        <v>0</v>
      </c>
      <c r="P9" s="9">
        <f>BE!P9+BG!P9+CZ!P9+DK!P9+DE!P9+EE!P9+IE!P9+EL!P9+ES!P9+FR!P9+HR!P9+IT!P9+CY!P9+LV!P9+LT!P9+LU!P9+HU!P9+MT!P9+NL!P9+AT!P9+PL!P9+PT!P9+RO!P9+SI!P9+SK!P9+FI!P9+SE!P9+UK!P9</f>
        <v>0</v>
      </c>
      <c r="Q9" s="9">
        <f>BE!Q9+BG!Q9+CZ!Q9+DK!Q9+DE!Q9+EE!Q9+IE!Q9+EL!Q9+ES!Q9+FR!Q9+HR!Q9+IT!Q9+CY!Q9+LV!Q9+LT!Q9+LU!Q9+HU!Q9+MT!Q9+NL!Q9+AT!Q9+PL!Q9+PT!Q9+RO!Q9+SI!Q9+SK!Q9+FI!Q9+SE!Q9+UK!Q9</f>
        <v>0</v>
      </c>
      <c r="R9" s="9">
        <f>BE!R9+BG!R9+CZ!R9+DK!R9+DE!R9+EE!R9+IE!R9+EL!R9+ES!R9+FR!R9+HR!R9+IT!R9+CY!R9+LV!R9+LT!R9+LU!R9+HU!R9+MT!R9+NL!R9+AT!R9+PL!R9+PT!R9+RO!R9+SI!R9+SK!R9+FI!R9+SE!R9+UK!R9</f>
        <v>0</v>
      </c>
      <c r="S9" s="9">
        <f>BE!S9+BG!S9+CZ!S9+DK!S9+DE!S9+EE!S9+IE!S9+EL!S9+ES!S9+FR!S9+HR!S9+IT!S9+CY!S9+LV!S9+LT!S9+LU!S9+HU!S9+MT!S9+NL!S9+AT!S9+PL!S9+PT!S9+RO!S9+SI!S9+SK!S9+FI!S9+SE!S9+UK!S9</f>
        <v>0</v>
      </c>
    </row>
    <row r="10" spans="1:27" s="4" customFormat="1" ht="15" customHeight="1" x14ac:dyDescent="0.35">
      <c r="A10" s="4" t="s">
        <v>5</v>
      </c>
      <c r="C10" s="9">
        <f>BE!C10+BG!C10+CZ!C10+DK!C10+DE!C10+EE!C10+IE!C10+EL!C10+ES!C10+FR!C10+HR!C10+IT!C10+CY!C10+LV!C10+LT!C10+LU!C10+HU!C10+MT!C10+NL!C10+AT!C10+PL!C10+PT!C10+RO!C10+SI!C10+SK!C10+FI!C10+SE!C10+UK!C10</f>
        <v>3270.2574376612206</v>
      </c>
      <c r="D10" s="9">
        <f>BE!D10+BG!D10+CZ!D10+DK!D10+DE!D10+EE!D10+IE!D10+EL!D10+ES!D10+FR!D10+HR!D10+IT!D10+CY!D10+LV!D10+LT!D10+LU!D10+HU!D10+MT!D10+NL!D10+AT!D10+PL!D10+PT!D10+RO!D10+SI!D10+SK!D10+FI!D10+SE!D10+UK!D10</f>
        <v>3749.2305245055886</v>
      </c>
      <c r="E10" s="9">
        <f>BE!E10+BG!E10+CZ!E10+DK!E10+DE!E10+EE!E10+IE!E10+EL!E10+ES!E10+FR!E10+HR!E10+IT!E10+CY!E10+LV!E10+LT!E10+LU!E10+HU!E10+MT!E10+NL!E10+AT!E10+PL!E10+PT!E10+RO!E10+SI!E10+SK!E10+FI!E10+SE!E10+UK!E10</f>
        <v>4146.7766122098019</v>
      </c>
      <c r="F10" s="9">
        <f>BE!F10+BG!F10+CZ!F10+DK!F10+DE!F10+EE!F10+IE!F10+EL!F10+ES!F10+FR!F10+HR!F10+IT!F10+CY!F10+LV!F10+LT!F10+LU!F10+HU!F10+MT!F10+NL!F10+AT!F10+PL!F10+PT!F10+RO!F10+SI!F10+SK!F10+FI!F10+SE!F10+UK!F10</f>
        <v>4331.1300945829753</v>
      </c>
      <c r="G10" s="9">
        <f>BE!G10+BG!G10+CZ!G10+DK!G10+DE!G10+EE!G10+IE!G10+EL!G10+ES!G10+FR!G10+HR!G10+IT!G10+CY!G10+LV!G10+LT!G10+LU!G10+HU!G10+MT!G10+NL!G10+AT!G10+PL!G10+PT!G10+RO!G10+SI!G10+SK!G10+FI!G10+SE!G10+UK!G10</f>
        <v>4818.1177987962164</v>
      </c>
      <c r="H10" s="9">
        <f>BE!H10+BG!H10+CZ!H10+DK!H10+DE!H10+EE!H10+IE!H10+EL!H10+ES!H10+FR!H10+HR!H10+IT!H10+CY!H10+LV!H10+LT!H10+LU!H10+HU!H10+MT!H10+NL!H10+AT!H10+PL!H10+PT!H10+RO!H10+SI!H10+SK!H10+FI!H10+SE!H10+UK!H10</f>
        <v>5221.848839208943</v>
      </c>
      <c r="I10" s="9">
        <f>BE!I10+BG!I10+CZ!I10+DK!I10+DE!I10+EE!I10+IE!I10+EL!I10+ES!I10+FR!I10+HR!I10+IT!I10+CY!I10+LV!I10+LT!I10+LU!I10+HU!I10+MT!I10+NL!I10+AT!I10+PL!I10+PT!I10+RO!I10+SI!I10+SK!I10+FI!I10+SE!I10+UK!I10</f>
        <v>6006.6477214101451</v>
      </c>
      <c r="J10" s="9">
        <f>BE!J10+BG!J10+CZ!J10+DK!J10+DE!J10+EE!J10+IE!J10+EL!J10+ES!J10+FR!J10+HR!J10+IT!J10+CY!J10+LV!J10+LT!J10+LU!J10+HU!J10+MT!J10+NL!J10+AT!J10+PL!J10+PT!J10+RO!J10+SI!J10+SK!J10+FI!J10+SE!J10+UK!J10</f>
        <v>6289.276698194325</v>
      </c>
      <c r="K10" s="9">
        <f>BE!K10+BG!K10+CZ!K10+DK!K10+DE!K10+EE!K10+IE!K10+EL!K10+ES!K10+FR!K10+HR!K10+IT!K10+CY!K10+LV!K10+LT!K10+LU!K10+HU!K10+MT!K10+NL!K10+AT!K10+PL!K10+PT!K10+RO!K10+SI!K10+SK!K10+FI!K10+SE!K10+UK!K10</f>
        <v>6833.3098882201211</v>
      </c>
      <c r="L10" s="9">
        <f>BE!L10+BG!L10+CZ!L10+DK!L10+DE!L10+EE!L10+IE!L10+EL!L10+ES!L10+FR!L10+HR!L10+IT!L10+CY!L10+LV!L10+LT!L10+LU!L10+HU!L10+MT!L10+NL!L10+AT!L10+PL!L10+PT!L10+RO!L10+SI!L10+SK!L10+FI!L10+SE!L10+UK!L10</f>
        <v>6938.6564058469476</v>
      </c>
      <c r="M10" s="9">
        <f>BE!M10+BG!M10+CZ!M10+DK!M10+DE!M10+EE!M10+IE!M10+EL!M10+ES!M10+FR!M10+HR!M10+IT!M10+CY!M10+LV!M10+LT!M10+LU!M10+HU!M10+MT!M10+NL!M10+AT!M10+PL!M10+PT!M10+RO!M10+SI!M10+SK!M10+FI!M10+SE!M10+UK!M10</f>
        <v>7299.4220980223563</v>
      </c>
      <c r="N10" s="9">
        <f>BE!N10+BG!N10+CZ!N10+DK!N10+DE!N10+EE!N10+IE!N10+EL!N10+ES!N10+FR!N10+HR!N10+IT!N10+CY!N10+LV!N10+LT!N10+LU!N10+HU!N10+MT!N10+NL!N10+AT!N10+PL!N10+PT!N10+RO!N10+SI!N10+SK!N10+FI!N10+SE!N10+UK!N10</f>
        <v>7800.9094582975067</v>
      </c>
      <c r="O10" s="9">
        <f>BE!O10+BG!O10+CZ!O10+DK!O10+DE!O10+EE!O10+IE!O10+EL!O10+ES!O10+FR!O10+HR!O10+IT!O10+CY!O10+LV!O10+LT!O10+LU!O10+HU!O10+MT!O10+NL!O10+AT!O10+PL!O10+PT!O10+RO!O10+SI!O10+SK!O10+FI!O10+SE!O10+UK!O10</f>
        <v>0</v>
      </c>
      <c r="P10" s="9">
        <f>BE!P10+BG!P10+CZ!P10+DK!P10+DE!P10+EE!P10+IE!P10+EL!P10+ES!P10+FR!P10+HR!P10+IT!P10+CY!P10+LV!P10+LT!P10+LU!P10+HU!P10+MT!P10+NL!P10+AT!P10+PL!P10+PT!P10+RO!P10+SI!P10+SK!P10+FI!P10+SE!P10+UK!P10</f>
        <v>0</v>
      </c>
      <c r="Q10" s="9">
        <f>BE!Q10+BG!Q10+CZ!Q10+DK!Q10+DE!Q10+EE!Q10+IE!Q10+EL!Q10+ES!Q10+FR!Q10+HR!Q10+IT!Q10+CY!Q10+LV!Q10+LT!Q10+LU!Q10+HU!Q10+MT!Q10+NL!Q10+AT!Q10+PL!Q10+PT!Q10+RO!Q10+SI!Q10+SK!Q10+FI!Q10+SE!Q10+UK!Q10</f>
        <v>0</v>
      </c>
      <c r="R10" s="9">
        <f>BE!R10+BG!R10+CZ!R10+DK!R10+DE!R10+EE!R10+IE!R10+EL!R10+ES!R10+FR!R10+HR!R10+IT!R10+CY!R10+LV!R10+LT!R10+LU!R10+HU!R10+MT!R10+NL!R10+AT!R10+PL!R10+PT!R10+RO!R10+SI!R10+SK!R10+FI!R10+SE!R10+UK!R10</f>
        <v>0</v>
      </c>
      <c r="S10" s="9">
        <f>BE!S10+BG!S10+CZ!S10+DK!S10+DE!S10+EE!S10+IE!S10+EL!S10+ES!S10+FR!S10+HR!S10+IT!S10+CY!S10+LV!S10+LT!S10+LU!S10+HU!S10+MT!S10+NL!S10+AT!S10+PL!S10+PT!S10+RO!S10+SI!S10+SK!S10+FI!S10+SE!S10+UK!S10</f>
        <v>0</v>
      </c>
    </row>
    <row r="11" spans="1:27" s="4" customFormat="1" ht="15" customHeight="1" x14ac:dyDescent="0.35">
      <c r="A11" s="4" t="s">
        <v>6</v>
      </c>
      <c r="C11" s="9">
        <f>BE!C11+BG!C11+CZ!C11+DK!C11+DE!C11+EE!C11+IE!C11+EL!C11+ES!C11+FR!C11+HR!C11+IT!C11+CY!C11+LV!C11+LT!C11+LU!C11+HU!C11+MT!C11+NL!C11+AT!C11+PL!C11+PT!C11+RO!C11+SI!C11+SK!C11+FI!C11+SE!C11+UK!C11</f>
        <v>2414.9629378628119</v>
      </c>
      <c r="D11" s="9">
        <f>BE!D11+BG!D11+CZ!D11+DK!D11+DE!D11+EE!D11+IE!D11+EL!D11+ES!D11+FR!D11+HR!D11+IT!D11+CY!D11+LV!D11+LT!D11+LU!D11+HU!D11+MT!D11+NL!D11+AT!D11+PL!D11+PT!D11+RO!D11+SI!D11+SK!D11+FI!D11+SE!D11+UK!D11</f>
        <v>2768.4881061108472</v>
      </c>
      <c r="E11" s="9">
        <f>BE!E11+BG!E11+CZ!E11+DK!E11+DE!E11+EE!E11+IE!E11+EL!E11+ES!E11+FR!E11+HR!E11+IT!E11+CY!E11+LV!E11+LT!E11+LU!E11+HU!E11+MT!E11+NL!E11+AT!E11+PL!E11+PT!E11+RO!E11+SI!E11+SK!E11+FI!E11+SE!E11+UK!E11</f>
        <v>3175.5694632888271</v>
      </c>
      <c r="F11" s="9">
        <f>BE!F11+BG!F11+CZ!F11+DK!F11+DE!F11+EE!F11+IE!F11+EL!F11+ES!F11+FR!F11+HR!F11+IT!F11+CY!F11+LV!F11+LT!F11+LU!F11+HU!F11+MT!F11+NL!F11+AT!F11+PL!F11+PT!F11+RO!F11+SI!F11+SK!F11+FI!F11+SE!F11+UK!F11</f>
        <v>3740.3153259223645</v>
      </c>
      <c r="G11" s="9">
        <f>BE!G11+BG!G11+CZ!G11+DK!G11+DE!G11+EE!G11+IE!G11+EL!G11+ES!G11+FR!G11+HR!G11+IT!G11+CY!G11+LV!G11+LT!G11+LU!G11+HU!G11+MT!G11+NL!G11+AT!G11+PL!G11+PT!G11+RO!G11+SI!G11+SK!G11+FI!G11+SE!G11+UK!G11</f>
        <v>4103.6378215507111</v>
      </c>
      <c r="H11" s="9">
        <f>BE!H11+BG!H11+CZ!H11+DK!H11+DE!H11+EE!H11+IE!H11+EL!H11+ES!H11+FR!H11+HR!H11+IT!H11+CY!H11+LV!H11+LT!H11+LU!H11+HU!H11+MT!H11+NL!H11+AT!H11+PL!H11+PT!H11+RO!H11+SI!H11+SK!H11+FI!H11+SE!H11+UK!H11</f>
        <v>4548.7285756877645</v>
      </c>
      <c r="I11" s="10">
        <f>BE!I11+BG!I11+CZ!I11+DK!I11+DE!I11+EE!I11+IE!I11+EL!I11+ES!I11+FR!I11+HR!I11+IT!I11+CY!I11+LV!I11+LT!I11+LU!I11+HU!I11+MT!I11+NL!I11+AT!I11+PL!I11+PT!I11+RO!I11+SI!I11+SK!I11+FI!I11+SE!I11+UK!I11</f>
        <v>5156.3832684452254</v>
      </c>
      <c r="J11" s="9">
        <f>BE!J11+BG!J11+CZ!J11+DK!J11+DE!J11+EE!J11+IE!J11+EL!J11+ES!J11+FR!J11+HR!J11+IT!J11+CY!J11+LV!J11+LT!J11+LU!J11+HU!J11+MT!J11+NL!J11+AT!J11+PL!J11+PT!J11+RO!J11+SI!J11+SK!J11+FI!J11+SE!J11+UK!J11</f>
        <v>5662.3509766328325</v>
      </c>
      <c r="K11" s="9">
        <f>BE!K11+BG!K11+CZ!K11+DK!K11+DE!K11+EE!K11+IE!K11+EL!K11+ES!K11+FR!K11+HR!K11+IT!K11+CY!K11+LV!K11+LT!K11+LU!K11+HU!K11+MT!K11+NL!K11+AT!K11+PL!K11+PT!K11+RO!K11+SI!K11+SK!K11+FI!K11+SE!K11+UK!K11</f>
        <v>6451.7921548543572</v>
      </c>
      <c r="L11" s="9">
        <f>BE!L11+BG!L11+CZ!L11+DK!L11+DE!L11+EE!L11+IE!L11+EL!L11+ES!L11+FR!L11+HR!L11+IT!L11+CY!L11+LV!L11+LT!L11+LU!L11+HU!L11+MT!L11+NL!L11+AT!L11+PL!L11+PT!L11+RO!L11+SI!L11+SK!L11+FI!L11+SE!L11+UK!L11</f>
        <v>7116.9304075434366</v>
      </c>
      <c r="M11" s="9">
        <f>BE!M11+BG!M11+CZ!M11+DK!M11+DE!M11+EE!M11+IE!M11+EL!M11+ES!M11+FR!M11+HR!M11+IT!M11+CY!M11+LV!M11+LT!M11+LU!M11+HU!M11+MT!M11+NL!M11+AT!M11+PL!M11+PT!M11+RO!M11+SI!M11+SK!M11+FI!M11+SE!M11+UK!M11</f>
        <v>7651.001156991455</v>
      </c>
      <c r="N11" s="9">
        <f>BE!N11+BG!N11+CZ!N11+DK!N11+DE!N11+EE!N11+IE!N11+EL!N11+ES!N11+FR!N11+HR!N11+IT!N11+CY!N11+LV!N11+LT!N11+LU!N11+HU!N11+MT!N11+NL!N11+AT!N11+PL!N11+PT!N11+RO!N11+SI!N11+SK!N11+FI!N11+SE!N11+UK!N11</f>
        <v>8100.2660012537426</v>
      </c>
      <c r="O11" s="9">
        <f>BE!O11+BG!O11+CZ!O11+DK!O11+DE!O11+EE!O11+IE!O11+EL!O11+ES!O11+FR!O11+HR!O11+IT!O11+CY!O11+LV!O11+LT!O11+LU!O11+HU!O11+MT!O11+NL!O11+AT!O11+PL!O11+PT!O11+RO!O11+SI!O11+SK!O11+FI!O11+SE!O11+UK!O11</f>
        <v>0</v>
      </c>
      <c r="P11" s="9">
        <f>BE!P11+BG!P11+CZ!P11+DK!P11+DE!P11+EE!P11+IE!P11+EL!P11+ES!P11+FR!P11+HR!P11+IT!P11+CY!P11+LV!P11+LT!P11+LU!P11+HU!P11+MT!P11+NL!P11+AT!P11+PL!P11+PT!P11+RO!P11+SI!P11+SK!P11+FI!P11+SE!P11+UK!P11</f>
        <v>0</v>
      </c>
      <c r="Q11" s="9">
        <f>BE!Q11+BG!Q11+CZ!Q11+DK!Q11+DE!Q11+EE!Q11+IE!Q11+EL!Q11+ES!Q11+FR!Q11+HR!Q11+IT!Q11+CY!Q11+LV!Q11+LT!Q11+LU!Q11+HU!Q11+MT!Q11+NL!Q11+AT!Q11+PL!Q11+PT!Q11+RO!Q11+SI!Q11+SK!Q11+FI!Q11+SE!Q11+UK!Q11</f>
        <v>0</v>
      </c>
      <c r="R11" s="9">
        <f>BE!R11+BG!R11+CZ!R11+DK!R11+DE!R11+EE!R11+IE!R11+EL!R11+ES!R11+FR!R11+HR!R11+IT!R11+CY!R11+LV!R11+LT!R11+LU!R11+HU!R11+MT!R11+NL!R11+AT!R11+PL!R11+PT!R11+RO!R11+SI!R11+SK!R11+FI!R11+SE!R11+UK!R11</f>
        <v>0</v>
      </c>
      <c r="S11" s="9">
        <f>BE!S11+BG!S11+CZ!S11+DK!S11+DE!S11+EE!S11+IE!S11+EL!S11+ES!S11+FR!S11+HR!S11+IT!S11+CY!S11+LV!S11+LT!S11+LU!S11+HU!S11+MT!S11+NL!S11+AT!S11+PL!S11+PT!S11+RO!S11+SI!S11+SK!S11+FI!S11+SE!S11+UK!S11</f>
        <v>0</v>
      </c>
    </row>
    <row r="12" spans="1:27" s="4" customFormat="1" ht="15" customHeight="1" x14ac:dyDescent="0.35">
      <c r="A12" s="11" t="s">
        <v>7</v>
      </c>
      <c r="B12" s="11"/>
      <c r="C12" s="12">
        <f>BE!C12+BG!C12+CZ!C12+DK!C12+DE!C12+EE!C12+IE!C12+EL!C12+ES!C12+FR!C12+HR!C12+IT!C12+CY!C12+LV!C12+LT!C12+LU!C12+HU!C12+MT!C12+NL!C12+AT!C12+PL!C12+PT!C12+RO!C12+SI!C12+SK!C12+FI!C12+SE!C12+UK!C12</f>
        <v>40168.818354476454</v>
      </c>
      <c r="D12" s="12">
        <f>BE!D12+BG!D12+CZ!D12+DK!D12+DE!D12+EE!D12+IE!D12+EL!D12+ES!D12+FR!D12+HR!D12+IT!D12+CY!D12+LV!D12+LT!D12+LU!D12+HU!D12+MT!D12+NL!D12+AT!D12+PL!D12+PT!D12+RO!D12+SI!D12+SK!D12+FI!D12+SE!D12+UK!D12</f>
        <v>42174.585553226163</v>
      </c>
      <c r="E12" s="12">
        <f>BE!E12+BG!E12+CZ!E12+DK!E12+DE!E12+EE!E12+IE!E12+EL!E12+ES!E12+FR!E12+HR!E12+IT!E12+CY!E12+LV!E12+LT!E12+LU!E12+HU!E12+MT!E12+NL!E12+AT!E12+PL!E12+PT!E12+RO!E12+SI!E12+SK!E12+FI!E12+SE!E12+UK!E12</f>
        <v>44169.233713667956</v>
      </c>
      <c r="F12" s="12">
        <f>BE!F12+BG!F12+CZ!F12+DK!F12+DE!F12+EE!F12+IE!F12+EL!F12+ES!F12+FR!F12+HR!F12+IT!F12+CY!F12+LV!F12+LT!F12+LU!F12+HU!F12+MT!F12+NL!F12+AT!F12+PL!F12+PT!F12+RO!F12+SI!F12+SK!F12+FI!F12+SE!F12+UK!F12</f>
        <v>46589.560332676505</v>
      </c>
      <c r="G12" s="12">
        <f>BE!G12+BG!G12+CZ!G12+DK!G12+DE!G12+EE!G12+IE!G12+EL!G12+ES!G12+FR!G12+HR!G12+IT!G12+CY!G12+LV!G12+LT!G12+LU!G12+HU!G12+MT!G12+NL!G12+AT!G12+PL!G12+PT!G12+RO!G12+SI!G12+SK!G12+FI!G12+SE!G12+UK!G12</f>
        <v>49355.37971917761</v>
      </c>
      <c r="H12" s="12">
        <f>BE!H12+BG!H12+CZ!H12+DK!H12+DE!H12+EE!H12+IE!H12+EL!H12+ES!H12+FR!H12+HR!H12+IT!H12+CY!H12+LV!H12+LT!H12+LU!H12+HU!H12+MT!H12+NL!H12+AT!H12+PL!H12+PT!H12+RO!H12+SI!H12+SK!H12+FI!H12+SE!H12+UK!H12</f>
        <v>52454.174572732947</v>
      </c>
      <c r="I12" s="12">
        <f>BE!I12+BG!I12+CZ!I12+DK!I12+DE!I12+EE!I12+IE!I12+EL!I12+ES!I12+FR!I12+HR!I12+IT!I12+CY!I12+LV!I12+LT!I12+LU!I12+HU!I12+MT!I12+NL!I12+AT!I12+PL!I12+PT!I12+RO!I12+SI!I12+SK!I12+FI!I12+SE!I12+UK!I12</f>
        <v>56545.442894213826</v>
      </c>
      <c r="J12" s="12">
        <f>BE!J12+BG!J12+CZ!J12+DK!J12+DE!J12+EE!J12+IE!J12+EL!J12+ES!J12+FR!J12+HR!J12+IT!J12+CY!J12+LV!J12+LT!J12+LU!J12+HU!J12+MT!J12+NL!J12+AT!J12+PL!J12+PT!J12+RO!J12+SI!J12+SK!J12+FI!J12+SE!J12+UK!J12</f>
        <v>61124.825614869289</v>
      </c>
      <c r="K12" s="12">
        <f>BE!K12+BG!K12+CZ!K12+DK!K12+DE!K12+EE!K12+IE!K12+EL!K12+ES!K12+FR!K12+HR!K12+IT!K12+CY!K12+LV!K12+LT!K12+LU!K12+HU!K12+MT!K12+NL!K12+AT!K12+PL!K12+PT!K12+RO!K12+SI!K12+SK!K12+FI!K12+SE!K12+UK!K12</f>
        <v>66372.68219997728</v>
      </c>
      <c r="L12" s="12">
        <f>BE!L12+BG!L12+CZ!L12+DK!L12+DE!L12+EE!L12+IE!L12+EL!L12+ES!L12+FR!L12+HR!L12+IT!L12+CY!L12+LV!L12+LT!L12+LU!L12+HU!L12+MT!L12+NL!L12+AT!L12+PL!L12+PT!L12+RO!L12+SI!L12+SK!L12+FI!L12+SE!L12+UK!L12</f>
        <v>70910.709263664423</v>
      </c>
      <c r="M12" s="12">
        <f>BE!M12+BG!M12+CZ!M12+DK!M12+DE!M12+EE!M12+IE!M12+EL!M12+ES!M12+FR!M12+HR!M12+IT!M12+CY!M12+LV!M12+LT!M12+LU!M12+HU!M12+MT!M12+NL!M12+AT!M12+PL!M12+PT!M12+RO!M12+SI!M12+SK!M12+FI!M12+SE!M12+UK!M12</f>
        <v>74966.798287961108</v>
      </c>
      <c r="N12" s="12">
        <f>BE!N12+BG!N12+CZ!N12+DK!N12+DE!N12+EE!N12+IE!N12+EL!N12+ES!N12+FR!N12+HR!N12+IT!N12+CY!N12+LV!N12+LT!N12+LU!N12+HU!N12+MT!N12+NL!N12+AT!N12+PL!N12+PT!N12+RO!N12+SI!N12+SK!N12+FI!N12+SE!N12+UK!N12</f>
        <v>79725.739799472009</v>
      </c>
      <c r="O12" s="12">
        <f>BE!O12+BG!O12+CZ!O12+DK!O12+DE!O12+EE!O12+IE!O12+EL!O12+ES!O12+FR!O12+HR!O12+IT!O12+CY!O12+LV!O12+LT!O12+LU!O12+HU!O12+MT!O12+NL!O12+AT!O12+PL!O12+PT!O12+RO!O12+SI!O12+SK!O12+FI!O12+SE!O12+UK!O12</f>
        <v>0</v>
      </c>
      <c r="P12" s="12">
        <f>BE!P12+BG!P12+CZ!P12+DK!P12+DE!P12+EE!P12+IE!P12+EL!P12+ES!P12+FR!P12+HR!P12+IT!P12+CY!P12+LV!P12+LT!P12+LU!P12+HU!P12+MT!P12+NL!P12+AT!P12+PL!P12+PT!P12+RO!P12+SI!P12+SK!P12+FI!P12+SE!P12+UK!P12</f>
        <v>0</v>
      </c>
      <c r="Q12" s="12">
        <f>BE!Q12+BG!Q12+CZ!Q12+DK!Q12+DE!Q12+EE!Q12+IE!Q12+EL!Q12+ES!Q12+FR!Q12+HR!Q12+IT!Q12+CY!Q12+LV!Q12+LT!Q12+LU!Q12+HU!Q12+MT!Q12+NL!Q12+AT!Q12+PL!Q12+PT!Q12+RO!Q12+SI!Q12+SK!Q12+FI!Q12+SE!Q12+UK!Q12</f>
        <v>0</v>
      </c>
      <c r="R12" s="12">
        <f>BE!R12+BG!R12+CZ!R12+DK!R12+DE!R12+EE!R12+IE!R12+EL!R12+ES!R12+FR!R12+HR!R12+IT!R12+CY!R12+LV!R12+LT!R12+LU!R12+HU!R12+MT!R12+NL!R12+AT!R12+PL!R12+PT!R12+RO!R12+SI!R12+SK!R12+FI!R12+SE!R12+UK!R12</f>
        <v>0</v>
      </c>
      <c r="S12" s="12">
        <f>BE!S12+BG!S12+CZ!S12+DK!S12+DE!S12+EE!S12+IE!S12+EL!S12+ES!S12+FR!S12+HR!S12+IT!S12+CY!S12+LV!S12+LT!S12+LU!S12+HU!S12+MT!S12+NL!S12+AT!S12+PL!S12+PT!S12+RO!S12+SI!S12+SK!S12+FI!S12+SE!S12+UK!S12</f>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f>BE!C15+BG!C15+CZ!C15+DK!C15+DE!C15+EE!C15+IE!C15+EL!C15+ES!C15+FR!C15+HR!C15+IT!C15+CY!C15+LV!C15+LT!C15+LU!C15+HU!C15+MT!C15+NL!C15+AT!C15+PL!C15+PT!C15+RO!C15+SI!C15+SK!C15+FI!C15+SE!C15+UK!C15</f>
        <v>280711.17798796215</v>
      </c>
      <c r="D15" s="12">
        <f>BE!D15+BG!D15+CZ!D15+DK!D15+DE!D15+EE!D15+IE!D15+EL!D15+ES!D15+FR!D15+HR!D15+IT!D15+CY!D15+LV!D15+LT!D15+LU!D15+HU!D15+MT!D15+NL!D15+AT!D15+PL!D15+PT!D15+RO!D15+SI!D15+SK!D15+FI!D15+SE!D15+UK!D15</f>
        <v>284302.40756663796</v>
      </c>
      <c r="E15" s="12">
        <f>BE!E15+BG!E15+CZ!E15+DK!E15+DE!E15+EE!E15+IE!E15+EL!E15+ES!E15+FR!E15+HR!E15+IT!E15+CY!E15+LV!E15+LT!E15+LU!E15+HU!E15+MT!E15+NL!E15+AT!E15+PL!E15+PT!E15+RO!E15+SI!E15+SK!E15+FI!E15+SE!E15+UK!E15</f>
        <v>287600.77386070509</v>
      </c>
      <c r="F15" s="12">
        <f>BE!F15+BG!F15+CZ!F15+DK!F15+DE!F15+EE!F15+IE!F15+EL!F15+ES!F15+FR!F15+HR!F15+IT!F15+CY!F15+LV!F15+LT!F15+LU!F15+HU!F15+MT!F15+NL!F15+AT!F15+PL!F15+PT!F15+RO!F15+SI!F15+SK!F15+FI!F15+SE!F15+UK!F15</f>
        <v>289493.29320722271</v>
      </c>
      <c r="G15" s="12">
        <f>BE!G15+BG!G15+CZ!G15+DK!G15+DE!G15+EE!G15+IE!G15+EL!G15+ES!G15+FR!G15+HR!G15+IT!G15+CY!G15+LV!G15+LT!G15+LU!G15+HU!G15+MT!G15+NL!G15+AT!G15+PL!G15+PT!G15+RO!G15+SI!G15+SK!G15+FI!G15+SE!G15+UK!G15</f>
        <v>290479.19174548576</v>
      </c>
      <c r="H15" s="12">
        <f>BE!H15+BG!H15+CZ!H15+DK!H15+DE!H15+EE!H15+IE!H15+EL!H15+ES!H15+FR!H15+HR!H15+IT!H15+CY!H15+LV!H15+LT!H15+LU!H15+HU!H15+MT!H15+NL!H15+AT!H15+PL!H15+PT!H15+RO!H15+SI!H15+SK!H15+FI!H15+SE!H15+UK!H15</f>
        <v>276131.72828890802</v>
      </c>
      <c r="I15" s="12">
        <f>BE!I15+BG!I15+CZ!I15+DK!I15+DE!I15+EE!I15+IE!I15+EL!I15+ES!I15+FR!I15+HR!I15+IT!I15+CY!I15+LV!I15+LT!I15+LU!I15+HU!I15+MT!I15+NL!I15+AT!I15+PL!I15+PT!I15+RO!I15+SI!I15+SK!I15+FI!I15+SE!I15+UK!I15</f>
        <v>287401.54772141011</v>
      </c>
      <c r="J15" s="12">
        <f>BE!J15+BG!J15+CZ!J15+DK!J15+DE!J15+EE!J15+IE!J15+EL!J15+ES!J15+FR!J15+HR!J15+IT!J15+CY!J15+LV!J15+LT!J15+LU!J15+HU!J15+MT!J15+NL!J15+AT!J15+PL!J15+PT!J15+RO!J15+SI!J15+SK!J15+FI!J15+SE!J15+UK!J15</f>
        <v>281712.46775580395</v>
      </c>
      <c r="K15" s="12">
        <f>BE!K15+BG!K15+CZ!K15+DK!K15+DE!K15+EE!K15+IE!K15+EL!K15+ES!K15+FR!K15+HR!K15+IT!K15+CY!K15+LV!K15+LT!K15+LU!K15+HU!K15+MT!K15+NL!K15+AT!K15+PL!K15+PT!K15+RO!K15+SI!K15+SK!K15+FI!K15+SE!K15+UK!K15</f>
        <v>282390.9716251074</v>
      </c>
      <c r="L15" s="12">
        <f>BE!L15+BG!L15+CZ!L15+DK!L15+DE!L15+EE!L15+IE!L15+EL!L15+ES!L15+FR!L15+HR!L15+IT!L15+CY!L15+LV!L15+LT!L15+LU!L15+HU!L15+MT!L15+NL!L15+AT!L15+PL!L15+PT!L15+RO!L15+SI!L15+SK!L15+FI!L15+SE!L15+UK!L15</f>
        <v>279414.96130696475</v>
      </c>
      <c r="M15" s="12">
        <f>BE!M15+BG!M15+CZ!M15+DK!M15+DE!M15+EE!M15+IE!M15+EL!M15+ES!M15+FR!M15+HR!M15+IT!M15+CY!M15+LV!M15+LT!M15+LU!M15+HU!M15+MT!M15+NL!M15+AT!M15+PL!M15+PT!M15+RO!M15+SI!M15+SK!M15+FI!M15+SE!M15+UK!M15</f>
        <v>272986.58641444542</v>
      </c>
      <c r="N15" s="12">
        <f>BE!N15+BG!N15+CZ!N15+DK!N15+DE!N15+EE!N15+IE!N15+EL!N15+ES!N15+FR!N15+HR!N15+IT!N15+CY!N15+LV!N15+LT!N15+LU!N15+HU!N15+MT!N15+NL!N15+AT!N15+PL!N15+PT!N15+RO!N15+SI!N15+SK!N15+FI!N15+SE!N15+UK!N15</f>
        <v>276742.39036973345</v>
      </c>
      <c r="O15" s="12">
        <f>BE!O15+BG!O15+CZ!O15+DK!O15+DE!O15+EE!O15+IE!O15+EL!O15+ES!O15+FR!O15+HR!O15+IT!O15+CY!O15+LV!O15+LT!O15+LU!O15+HU!O15+MT!O15+NL!O15+AT!O15+PL!O15+PT!O15+RO!O15+SI!O15+SK!O15+FI!O15+SE!O15+UK!O15</f>
        <v>0</v>
      </c>
      <c r="P15" s="12">
        <f>BE!P15+BG!P15+CZ!P15+DK!P15+DE!P15+EE!P15+IE!P15+EL!P15+ES!P15+FR!P15+HR!P15+IT!P15+CY!P15+LV!P15+LT!P15+LU!P15+HU!P15+MT!P15+NL!P15+AT!P15+PL!P15+PT!P15+RO!P15+SI!P15+SK!P15+FI!P15+SE!P15+UK!P15</f>
        <v>0</v>
      </c>
      <c r="Q15" s="12">
        <f>BE!Q15+BG!Q15+CZ!Q15+DK!Q15+DE!Q15+EE!Q15+IE!Q15+EL!Q15+ES!Q15+FR!Q15+HR!Q15+IT!Q15+CY!Q15+LV!Q15+LT!Q15+LU!Q15+HU!Q15+MT!Q15+NL!Q15+AT!Q15+PL!Q15+PT!Q15+RO!Q15+SI!Q15+SK!Q15+FI!Q15+SE!Q15+UK!Q15</f>
        <v>0</v>
      </c>
      <c r="R15" s="12">
        <f>BE!R15+BG!R15+CZ!R15+DK!R15+DE!R15+EE!R15+IE!R15+EL!R15+ES!R15+FR!R15+HR!R15+IT!R15+CY!R15+LV!R15+LT!R15+LU!R15+HU!R15+MT!R15+NL!R15+AT!R15+PL!R15+PT!R15+RO!R15+SI!R15+SK!R15+FI!R15+SE!R15+UK!R15</f>
        <v>0</v>
      </c>
      <c r="S15" s="12">
        <f>BE!S15+BG!S15+CZ!S15+DK!S15+DE!S15+EE!S15+IE!S15+EL!S15+ES!S15+FR!S15+HR!S15+IT!S15+CY!S15+LV!S15+LT!S15+LU!S15+HU!S15+MT!S15+NL!S15+AT!S15+PL!S15+PT!S15+RO!S15+SI!S15+SK!S15+FI!S15+SE!S15+UK!S15</f>
        <v>0</v>
      </c>
    </row>
    <row r="16" spans="1:27" s="7" customFormat="1" ht="27" customHeight="1" thickBot="1" x14ac:dyDescent="0.4">
      <c r="A16" s="13" t="s">
        <v>11</v>
      </c>
      <c r="B16" s="14"/>
      <c r="C16" s="124">
        <f>C12/C15</f>
        <v>0.14309661140818208</v>
      </c>
      <c r="D16" s="124">
        <f t="shared" ref="D16:N16" si="0">D12/D15</f>
        <v>0.14834410272568943</v>
      </c>
      <c r="E16" s="124">
        <f t="shared" si="0"/>
        <v>0.15357828534585458</v>
      </c>
      <c r="F16" s="124">
        <f t="shared" si="0"/>
        <v>0.16093485212221187</v>
      </c>
      <c r="G16" s="124">
        <f t="shared" si="0"/>
        <v>0.16991020741486426</v>
      </c>
      <c r="H16" s="124">
        <f t="shared" si="0"/>
        <v>0.18996069338997429</v>
      </c>
      <c r="I16" s="124">
        <f t="shared" si="0"/>
        <v>0.19674717600694899</v>
      </c>
      <c r="J16" s="124">
        <f t="shared" si="0"/>
        <v>0.21697593330464152</v>
      </c>
      <c r="K16" s="124">
        <f t="shared" si="0"/>
        <v>0.23503825854635108</v>
      </c>
      <c r="L16" s="124">
        <f t="shared" si="0"/>
        <v>0.25378279291838657</v>
      </c>
      <c r="M16" s="124">
        <f t="shared" si="0"/>
        <v>0.27461714977507096</v>
      </c>
      <c r="N16" s="124">
        <f t="shared" si="0"/>
        <v>0.2880864752702208</v>
      </c>
      <c r="O16" s="124" t="s">
        <v>123</v>
      </c>
      <c r="P16" s="124" t="s">
        <v>123</v>
      </c>
      <c r="Q16" s="124" t="s">
        <v>123</v>
      </c>
      <c r="R16" s="124" t="s">
        <v>123</v>
      </c>
      <c r="S16" s="124" t="s">
        <v>123</v>
      </c>
    </row>
    <row r="17" spans="1:19" s="4" customFormat="1" ht="22.5" customHeight="1" x14ac:dyDescent="0.35"/>
    <row r="18" spans="1:19" s="7" customFormat="1" ht="27" customHeight="1" x14ac:dyDescent="0.35">
      <c r="A18" s="8" t="s">
        <v>12</v>
      </c>
    </row>
    <row r="19" spans="1:19" s="4" customFormat="1" ht="15" customHeight="1" x14ac:dyDescent="0.35">
      <c r="A19" s="4" t="s">
        <v>13</v>
      </c>
      <c r="C19" s="9">
        <f>BE!C19+BG!C19+CZ!C19+DK!C19+DE!C19+EE!C19+IE!C19+EL!C19+ES!C19+FR!C19+HR!C19+IT!C19+CY!C19+LV!C19+LT!C19+LU!C19+HU!C19+MT!C19+NL!C19+AT!C19+PL!C19+PT!C19+RO!C19+SI!C19+SK!C19+FI!C19+SE!C19+UK!C19</f>
        <v>6.9511110970906165</v>
      </c>
      <c r="D19" s="9">
        <f>BE!D19+BG!D19+CZ!D19+DK!D19+DE!D19+EE!D19+IE!D19+EL!D19+ES!D19+FR!D19+HR!D19+IT!D19+CY!D19+LV!D19+LT!D19+LU!D19+HU!D19+MT!D19+NL!D19+AT!D19+PL!D19+PT!D19+RO!D19+SI!D19+SK!D19+FI!D19+SE!D19+UK!D19</f>
        <v>6.9152291671790698</v>
      </c>
      <c r="E19" s="9">
        <f>BE!E19+BG!E19+CZ!E19+DK!E19+DE!E19+EE!E19+IE!E19+EL!E19+ES!E19+FR!E19+HR!E19+IT!E19+CY!E19+LV!E19+LT!E19+LU!E19+HU!E19+MT!E19+NL!E19+AT!E19+PL!E19+PT!E19+RO!E19+SI!E19+SK!E19+FI!E19+SE!E19+UK!E19</f>
        <v>7.0245647520988452</v>
      </c>
      <c r="F19" s="9">
        <f>BE!F19+BG!F19+CZ!F19+DK!F19+DE!F19+EE!F19+IE!F19+EL!F19+ES!F19+FR!F19+HR!F19+IT!F19+CY!F19+LV!F19+LT!F19+LU!F19+HU!F19+MT!F19+NL!F19+AT!F19+PL!F19+PT!F19+RO!F19+SI!F19+SK!F19+FI!F19+SE!F19+UK!F19</f>
        <v>6.7876434593656629</v>
      </c>
      <c r="G19" s="9">
        <f>BE!G19+BG!G19+CZ!G19+DK!G19+DE!G19+EE!G19+IE!G19+EL!G19+ES!G19+FR!G19+HR!G19+IT!G19+CY!G19+LV!G19+LT!G19+LU!G19+HU!G19+MT!G19+NL!G19+AT!G19+PL!G19+PT!G19+RO!G19+SI!G19+SK!G19+FI!G19+SE!G19+UK!G19</f>
        <v>6.7740303472942465</v>
      </c>
      <c r="H19" s="9">
        <f>BE!H19+BG!H19+CZ!H19+DK!H19+DE!H19+EE!H19+IE!H19+EL!H19+ES!H19+FR!H19+HR!H19+IT!H19+CY!H19+LV!H19+LT!H19+LU!H19+HU!H19+MT!H19+NL!H19+AT!H19+PL!H19+PT!H19+RO!H19+SI!H19+SK!H19+FI!H19+SE!H19+UK!H19</f>
        <v>7.404076836442445</v>
      </c>
      <c r="I19" s="9">
        <f>BE!I19+BG!I19+CZ!I19+DK!I19+DE!I19+EE!I19+IE!I19+EL!I19+ES!I19+FR!I19+HR!I19+IT!I19+CY!I19+LV!I19+LT!I19+LU!I19+HU!I19+MT!I19+NL!I19+AT!I19+PL!I19+PT!I19+RO!I19+SI!I19+SK!I19+FI!I19+SE!I19+UK!I19</f>
        <v>8.5578828094985475</v>
      </c>
      <c r="J19" s="9">
        <f>BE!J19+BG!J19+CZ!J19+DK!J19+DE!J19+EE!J19+IE!J19+EL!J19+ES!J19+FR!J19+HR!J19+IT!J19+CY!J19+LV!J19+LT!J19+LU!J19+HU!J19+MT!J19+NL!J19+AT!J19+PL!J19+PT!J19+RO!J19+SI!J19+SK!J19+FI!J19+SE!J19+UK!J19</f>
        <v>10.806129992412787</v>
      </c>
      <c r="K19" s="9">
        <f>BE!K19+BG!K19+CZ!K19+DK!K19+DE!K19+EE!K19+IE!K19+EL!K19+ES!K19+FR!K19+HR!K19+IT!K19+CY!K19+LV!K19+LT!K19+LU!K19+HU!K19+MT!K19+NL!K19+AT!K19+PL!K19+PT!K19+RO!K19+SI!K19+SK!K19+FI!K19+SE!K19+UK!K19</f>
        <v>11.858148399187531</v>
      </c>
      <c r="L19" s="9">
        <f>BE!L19+BG!L19+CZ!L19+DK!L19+DE!L19+EE!L19+IE!L19+EL!L19+ES!L19+FR!L19+HR!L19+IT!L19+CY!L19+LV!L19+LT!L19+LU!L19+HU!L19+MT!L19+NL!L19+AT!L19+PL!L19+PT!L19+RO!L19+SI!L19+SK!L19+FI!L19+SE!L19+UK!L19</f>
        <v>15.081377783284282</v>
      </c>
      <c r="M19" s="9">
        <f>BE!M19+BG!M19+CZ!M19+DK!M19+DE!M19+EE!M19+IE!M19+EL!M19+ES!M19+FR!M19+HR!M19+IT!M19+CY!M19+LV!M19+LT!M19+LU!M19+HU!M19+MT!M19+NL!M19+AT!M19+PL!M19+PT!M19+RO!M19+SI!M19+SK!M19+FI!M19+SE!M19+UK!M19</f>
        <v>19.025204530691386</v>
      </c>
      <c r="N19" s="9">
        <f>BE!N19+BG!N19+CZ!N19+DK!N19+DE!N19+EE!N19+IE!N19+EL!N19+ES!N19+FR!N19+HR!N19+IT!N19+CY!N19+LV!N19+LT!N19+LU!N19+HU!N19+MT!N19+NL!N19+AT!N19+PL!N19+PT!N19+RO!N19+SI!N19+SK!N19+FI!N19+SE!N19+UK!N19</f>
        <v>64.400030074909509</v>
      </c>
      <c r="O19" s="9">
        <f>BE!O19+BG!O19+CZ!O19+DK!O19+DE!O19+EE!O19+IE!O19+EL!O19+ES!O19+FR!O19+HR!O19+IT!O19+CY!O19+LV!O19+LT!O19+LU!O19+HU!O19+MT!O19+NL!O19+AT!O19+PL!O19+PT!O19+RO!O19+SI!O19+SK!O19+FI!O19+SE!O19+UK!O19</f>
        <v>0</v>
      </c>
      <c r="P19" s="9">
        <f>BE!P19+BG!P19+CZ!P19+DK!P19+DE!P19+EE!P19+IE!P19+EL!P19+ES!P19+FR!P19+HR!P19+IT!P19+CY!P19+LV!P19+LT!P19+LU!P19+HU!P19+MT!P19+NL!P19+AT!P19+PL!P19+PT!P19+RO!P19+SI!P19+SK!P19+FI!P19+SE!P19+UK!P19</f>
        <v>0</v>
      </c>
      <c r="Q19" s="9">
        <f>BE!Q19+BG!Q19+CZ!Q19+DK!Q19+DE!Q19+EE!Q19+IE!Q19+EL!Q19+ES!Q19+FR!Q19+HR!Q19+IT!Q19+CY!Q19+LV!Q19+LT!Q19+LU!Q19+HU!Q19+MT!Q19+NL!Q19+AT!Q19+PL!Q19+PT!Q19+RO!Q19+SI!Q19+SK!Q19+FI!Q19+SE!Q19+UK!Q19</f>
        <v>0</v>
      </c>
      <c r="R19" s="9">
        <f>BE!R19+BG!R19+CZ!R19+DK!R19+DE!R19+EE!R19+IE!R19+EL!R19+ES!R19+FR!R19+HR!R19+IT!R19+CY!R19+LV!R19+LT!R19+LU!R19+HU!R19+MT!R19+NL!R19+AT!R19+PL!R19+PT!R19+RO!R19+SI!R19+SK!R19+FI!R19+SE!R19+UK!R19</f>
        <v>0</v>
      </c>
      <c r="S19" s="9">
        <f>BE!S19+BG!S19+CZ!S19+DK!S19+DE!S19+EE!S19+IE!S19+EL!S19+ES!S19+FR!S19+HR!S19+IT!S19+CY!S19+LV!S19+LT!S19+LU!S19+HU!S19+MT!S19+NL!S19+AT!S19+PL!S19+PT!S19+RO!S19+SI!S19+SK!S19+FI!S19+SE!S19+UK!S19</f>
        <v>0</v>
      </c>
    </row>
    <row r="20" spans="1:19" s="4" customFormat="1" ht="15" customHeight="1" x14ac:dyDescent="0.35">
      <c r="A20" s="4" t="s">
        <v>14</v>
      </c>
      <c r="C20" s="9">
        <f>BE!C20+BG!C20+CZ!C20+DK!C20+DE!C20+EE!C20+IE!C20+EL!C20+ES!C20+FR!C20+HR!C20+IT!C20+CY!C20+LV!C20+LT!C20+LU!C20+HU!C20+MT!C20+NL!C20+AT!C20+PL!C20+PT!C20+RO!C20+SI!C20+SK!C20+FI!C20+SE!C20+UK!C20</f>
        <v>23.91733258304696</v>
      </c>
      <c r="D20" s="9">
        <f>BE!D20+BG!D20+CZ!D20+DK!D20+DE!D20+EE!D20+IE!D20+EL!D20+ES!D20+FR!D20+HR!D20+IT!D20+CY!D20+LV!D20+LT!D20+LU!D20+HU!D20+MT!D20+NL!D20+AT!D20+PL!D20+PT!D20+RO!D20+SI!D20+SK!D20+FI!D20+SE!D20+UK!D20</f>
        <v>23.609276421814911</v>
      </c>
      <c r="E20" s="9">
        <f>BE!E20+BG!E20+CZ!E20+DK!E20+DE!E20+EE!E20+IE!E20+EL!E20+ES!E20+FR!E20+HR!E20+IT!E20+CY!E20+LV!E20+LT!E20+LU!E20+HU!E20+MT!E20+NL!E20+AT!E20+PL!E20+PT!E20+RO!E20+SI!E20+SK!E20+FI!E20+SE!E20+UK!E20</f>
        <v>24.101832496396426</v>
      </c>
      <c r="F20" s="9">
        <f>BE!F20+BG!F20+CZ!F20+DK!F20+DE!F20+EE!F20+IE!F20+EL!F20+ES!F20+FR!F20+HR!F20+IT!F20+CY!F20+LV!F20+LT!F20+LU!F20+HU!F20+MT!F20+NL!F20+AT!F20+PL!F20+PT!F20+RO!F20+SI!F20+SK!F20+FI!F20+SE!F20+UK!F20</f>
        <v>24.080800220771909</v>
      </c>
      <c r="G20" s="9">
        <f>BE!G20+BG!G20+CZ!G20+DK!G20+DE!G20+EE!G20+IE!G20+EL!G20+ES!G20+FR!G20+HR!G20+IT!G20+CY!G20+LV!G20+LT!G20+LU!G20+HU!G20+MT!G20+NL!G20+AT!G20+PL!G20+PT!G20+RO!G20+SI!G20+SK!G20+FI!G20+SE!G20+UK!G20</f>
        <v>24.008428810057424</v>
      </c>
      <c r="H20" s="9">
        <f>BE!H20+BG!H20+CZ!H20+DK!H20+DE!H20+EE!H20+IE!H20+EL!H20+ES!H20+FR!H20+HR!H20+IT!H20+CY!H20+LV!H20+LT!H20+LU!H20+HU!H20+MT!H20+NL!H20+AT!H20+PL!H20+PT!H20+RO!H20+SI!H20+SK!H20+FI!H20+SE!H20+UK!H20</f>
        <v>27.161701323488771</v>
      </c>
      <c r="I20" s="9">
        <f>BE!I20+BG!I20+CZ!I20+DK!I20+DE!I20+EE!I20+IE!I20+EL!I20+ES!I20+FR!I20+HR!I20+IT!I20+CY!I20+LV!I20+LT!I20+LU!I20+HU!I20+MT!I20+NL!I20+AT!I20+PL!I20+PT!I20+RO!I20+SI!I20+SK!I20+FI!I20+SE!I20+UK!I20</f>
        <v>31.339175199099905</v>
      </c>
      <c r="J20" s="9">
        <f>BE!J20+BG!J20+CZ!J20+DK!J20+DE!J20+EE!J20+IE!J20+EL!J20+ES!J20+FR!J20+HR!J20+IT!J20+CY!J20+LV!J20+LT!J20+LU!J20+HU!J20+MT!J20+NL!J20+AT!J20+PL!J20+PT!J20+RO!J20+SI!J20+SK!J20+FI!J20+SE!J20+UK!J20</f>
        <v>33.907209648171907</v>
      </c>
      <c r="K20" s="9">
        <f>BE!K20+BG!K20+CZ!K20+DK!K20+DE!K20+EE!K20+IE!K20+EL!K20+ES!K20+FR!K20+HR!K20+IT!K20+CY!K20+LV!K20+LT!K20+LU!K20+HU!K20+MT!K20+NL!K20+AT!K20+PL!K20+PT!K20+RO!K20+SI!K20+SK!K20+FI!K20+SE!K20+UK!K20</f>
        <v>36.638820586195102</v>
      </c>
      <c r="L20" s="9">
        <f>BE!L20+BG!L20+CZ!L20+DK!L20+DE!L20+EE!L20+IE!L20+EL!L20+ES!L20+FR!L20+HR!L20+IT!L20+CY!L20+LV!L20+LT!L20+LU!L20+HU!L20+MT!L20+NL!L20+AT!L20+PL!L20+PT!L20+RO!L20+SI!L20+SK!L20+FI!L20+SE!L20+UK!L20</f>
        <v>43.996162724884243</v>
      </c>
      <c r="M20" s="9">
        <f>BE!M20+BG!M20+CZ!M20+DK!M20+DE!M20+EE!M20+IE!M20+EL!M20+ES!M20+FR!M20+HR!M20+IT!M20+CY!M20+LV!M20+LT!M20+LU!M20+HU!M20+MT!M20+NL!M20+AT!M20+PL!M20+PT!M20+RO!M20+SI!M20+SK!M20+FI!M20+SE!M20+UK!M20</f>
        <v>52.539713784011965</v>
      </c>
      <c r="N20" s="9">
        <f>BE!N20+BG!N20+CZ!N20+DK!N20+DE!N20+EE!N20+IE!N20+EL!N20+ES!N20+FR!N20+HR!N20+IT!N20+CY!N20+LV!N20+LT!N20+LU!N20+HU!N20+MT!N20+NL!N20+AT!N20+PL!N20+PT!N20+RO!N20+SI!N20+SK!N20+FI!N20+SE!N20+UK!N20</f>
        <v>132.93444971872765</v>
      </c>
      <c r="O20" s="9">
        <f>BE!O20+BG!O20+CZ!O20+DK!O20+DE!O20+EE!O20+IE!O20+EL!O20+ES!O20+FR!O20+HR!O20+IT!O20+CY!O20+LV!O20+LT!O20+LU!O20+HU!O20+MT!O20+NL!O20+AT!O20+PL!O20+PT!O20+RO!O20+SI!O20+SK!O20+FI!O20+SE!O20+UK!O20</f>
        <v>0</v>
      </c>
      <c r="P20" s="9">
        <f>BE!P20+BG!P20+CZ!P20+DK!P20+DE!P20+EE!P20+IE!P20+EL!P20+ES!P20+FR!P20+HR!P20+IT!P20+CY!P20+LV!P20+LT!P20+LU!P20+HU!P20+MT!P20+NL!P20+AT!P20+PL!P20+PT!P20+RO!P20+SI!P20+SK!P20+FI!P20+SE!P20+UK!P20</f>
        <v>0</v>
      </c>
      <c r="Q20" s="9">
        <f>BE!Q20+BG!Q20+CZ!Q20+DK!Q20+DE!Q20+EE!Q20+IE!Q20+EL!Q20+ES!Q20+FR!Q20+HR!Q20+IT!Q20+CY!Q20+LV!Q20+LT!Q20+LU!Q20+HU!Q20+MT!Q20+NL!Q20+AT!Q20+PL!Q20+PT!Q20+RO!Q20+SI!Q20+SK!Q20+FI!Q20+SE!Q20+UK!Q20</f>
        <v>0</v>
      </c>
      <c r="R20" s="9">
        <f>BE!R20+BG!R20+CZ!R20+DK!R20+DE!R20+EE!R20+IE!R20+EL!R20+ES!R20+FR!R20+HR!R20+IT!R20+CY!R20+LV!R20+LT!R20+LU!R20+HU!R20+MT!R20+NL!R20+AT!R20+PL!R20+PT!R20+RO!R20+SI!R20+SK!R20+FI!R20+SE!R20+UK!R20</f>
        <v>0</v>
      </c>
      <c r="S20" s="9">
        <f>BE!S20+BG!S20+CZ!S20+DK!S20+DE!S20+EE!S20+IE!S20+EL!S20+ES!S20+FR!S20+HR!S20+IT!S20+CY!S20+LV!S20+LT!S20+LU!S20+HU!S20+MT!S20+NL!S20+AT!S20+PL!S20+PT!S20+RO!S20+SI!S20+SK!S20+FI!S20+SE!S20+UK!S20</f>
        <v>0</v>
      </c>
    </row>
    <row r="21" spans="1:19" s="4" customFormat="1" ht="15" customHeight="1" x14ac:dyDescent="0.35">
      <c r="A21" s="4" t="s">
        <v>15</v>
      </c>
      <c r="C21" s="9">
        <f>BE!C21+BG!C21+CZ!C21+DK!C21+DE!C21+EE!C21+IE!C21+EL!C21+ES!C21+FR!C21+HR!C21+IT!C21+CY!C21+LV!C21+LT!C21+LU!C21+HU!C21+MT!C21+NL!C21+AT!C21+PL!C21+PT!C21+RO!C21+SI!C21+SK!C21+FI!C21+SE!C21+UK!C21</f>
        <v>846.18060430183505</v>
      </c>
      <c r="D21" s="9">
        <f>BE!D21+BG!D21+CZ!D21+DK!D21+DE!D21+EE!D21+IE!D21+EL!D21+ES!D21+FR!D21+HR!D21+IT!D21+CY!D21+LV!D21+LT!D21+LU!D21+HU!D21+MT!D21+NL!D21+AT!D21+PL!D21+PT!D21+RO!D21+SI!D21+SK!D21+FI!D21+SE!D21+UK!D21</f>
        <v>831.91078644811171</v>
      </c>
      <c r="E21" s="9">
        <f>BE!E21+BG!E21+CZ!E21+DK!E21+DE!E21+EE!E21+IE!E21+EL!E21+ES!E21+FR!E21+HR!E21+IT!E21+CY!E21+LV!E21+LT!E21+LU!E21+HU!E21+MT!E21+NL!E21+AT!E21+PL!E21+PT!E21+RO!E21+SI!E21+SK!E21+FI!E21+SE!E21+UK!E21</f>
        <v>806.3658604421064</v>
      </c>
      <c r="F21" s="9">
        <f>BE!F21+BG!F21+CZ!F21+DK!F21+DE!F21+EE!F21+IE!F21+EL!F21+ES!F21+FR!F21+HR!F21+IT!F21+CY!F21+LV!F21+LT!F21+LU!F21+HU!F21+MT!F21+NL!F21+AT!F21+PL!F21+PT!F21+RO!F21+SI!F21+SK!F21+FI!F21+SE!F21+UK!F21</f>
        <v>837.20167855560101</v>
      </c>
      <c r="G21" s="9">
        <f>BE!G21+BG!G21+CZ!G21+DK!G21+DE!G21+EE!G21+IE!G21+EL!G21+ES!G21+FR!G21+HR!G21+IT!G21+CY!G21+LV!G21+LT!G21+LU!G21+HU!G21+MT!G21+NL!G21+AT!G21+PL!G21+PT!G21+RO!G21+SI!G21+SK!G21+FI!G21+SE!G21+UK!G21</f>
        <v>841.59698638490386</v>
      </c>
      <c r="H21" s="9">
        <f>BE!H21+BG!H21+CZ!H21+DK!H21+DE!H21+EE!H21+IE!H21+EL!H21+ES!H21+FR!H21+HR!H21+IT!H21+CY!H21+LV!H21+LT!H21+LU!H21+HU!H21+MT!H21+NL!H21+AT!H21+PL!H21+PT!H21+RO!H21+SI!H21+SK!H21+FI!H21+SE!H21+UK!H21</f>
        <v>876.12084071812217</v>
      </c>
      <c r="I21" s="9">
        <f>BE!I21+BG!I21+CZ!I21+DK!I21+DE!I21+EE!I21+IE!I21+EL!I21+ES!I21+FR!I21+HR!I21+IT!I21+CY!I21+LV!I21+LT!I21+LU!I21+HU!I21+MT!I21+NL!I21+AT!I21+PL!I21+PT!I21+RO!I21+SI!I21+SK!I21+FI!I21+SE!I21+UK!I21</f>
        <v>950.90007915315482</v>
      </c>
      <c r="J21" s="9">
        <f>BE!J21+BG!J21+CZ!J21+DK!J21+DE!J21+EE!J21+IE!J21+EL!J21+ES!J21+FR!J21+HR!J21+IT!J21+CY!J21+LV!J21+LT!J21+LU!J21+HU!J21+MT!J21+NL!J21+AT!J21+PL!J21+PT!J21+RO!J21+SI!J21+SK!J21+FI!J21+SE!J21+UK!J21</f>
        <v>1045.8678593433124</v>
      </c>
      <c r="K21" s="9">
        <f>BE!K21+BG!K21+CZ!K21+DK!K21+DE!K21+EE!K21+IE!K21+EL!K21+ES!K21+FR!K21+HR!K21+IT!K21+CY!K21+LV!K21+LT!K21+LU!K21+HU!K21+MT!K21+NL!K21+AT!K21+PL!K21+PT!K21+RO!K21+SI!K21+SK!K21+FI!K21+SE!K21+UK!K21</f>
        <v>1066.1714860023128</v>
      </c>
      <c r="L21" s="9">
        <f>BE!L21+BG!L21+CZ!L21+DK!L21+DE!L21+EE!L21+IE!L21+EL!L21+ES!L21+FR!L21+HR!L21+IT!L21+CY!L21+LV!L21+LT!L21+LU!L21+HU!L21+MT!L21+NL!L21+AT!L21+PL!L21+PT!L21+RO!L21+SI!L21+SK!L21+FI!L21+SE!L21+UK!L21</f>
        <v>1173.6007696751608</v>
      </c>
      <c r="M21" s="9">
        <f>BE!M21+BG!M21+CZ!M21+DK!M21+DE!M21+EE!M21+IE!M21+EL!M21+ES!M21+FR!M21+HR!M21+IT!M21+CY!M21+LV!M21+LT!M21+LU!M21+HU!M21+MT!M21+NL!M21+AT!M21+PL!M21+PT!M21+RO!M21+SI!M21+SK!M21+FI!M21+SE!M21+UK!M21</f>
        <v>1223.8849413303672</v>
      </c>
      <c r="N21" s="9">
        <f>BE!N21+BG!N21+CZ!N21+DK!N21+DE!N21+EE!N21+IE!N21+EL!N21+ES!N21+FR!N21+HR!N21+IT!N21+CY!N21+LV!N21+LT!N21+LU!N21+HU!N21+MT!N21+NL!N21+AT!N21+PL!N21+PT!N21+RO!N21+SI!N21+SK!N21+FI!N21+SE!N21+UK!N21</f>
        <v>1342.0475027742132</v>
      </c>
      <c r="O21" s="9">
        <f>BE!O21+BG!O21+CZ!O21+DK!O21+DE!O21+EE!O21+IE!O21+EL!O21+ES!O21+FR!O21+HR!O21+IT!O21+CY!O21+LV!O21+LT!O21+LU!O21+HU!O21+MT!O21+NL!O21+AT!O21+PL!O21+PT!O21+RO!O21+SI!O21+SK!O21+FI!O21+SE!O21+UK!O21</f>
        <v>0</v>
      </c>
      <c r="P21" s="9">
        <f>BE!P21+BG!P21+CZ!P21+DK!P21+DE!P21+EE!P21+IE!P21+EL!P21+ES!P21+FR!P21+HR!P21+IT!P21+CY!P21+LV!P21+LT!P21+LU!P21+HU!P21+MT!P21+NL!P21+AT!P21+PL!P21+PT!P21+RO!P21+SI!P21+SK!P21+FI!P21+SE!P21+UK!P21</f>
        <v>0</v>
      </c>
      <c r="Q21" s="9">
        <f>BE!Q21+BG!Q21+CZ!Q21+DK!Q21+DE!Q21+EE!Q21+IE!Q21+EL!Q21+ES!Q21+FR!Q21+HR!Q21+IT!Q21+CY!Q21+LV!Q21+LT!Q21+LU!Q21+HU!Q21+MT!Q21+NL!Q21+AT!Q21+PL!Q21+PT!Q21+RO!Q21+SI!Q21+SK!Q21+FI!Q21+SE!Q21+UK!Q21</f>
        <v>0</v>
      </c>
      <c r="R21" s="9">
        <f>BE!R21+BG!R21+CZ!R21+DK!R21+DE!R21+EE!R21+IE!R21+EL!R21+ES!R21+FR!R21+HR!R21+IT!R21+CY!R21+LV!R21+LT!R21+LU!R21+HU!R21+MT!R21+NL!R21+AT!R21+PL!R21+PT!R21+RO!R21+SI!R21+SK!R21+FI!R21+SE!R21+UK!R21</f>
        <v>0</v>
      </c>
      <c r="S21" s="9">
        <f>BE!S21+BG!S21+CZ!S21+DK!S21+DE!S21+EE!S21+IE!S21+EL!S21+ES!S21+FR!S21+HR!S21+IT!S21+CY!S21+LV!S21+LT!S21+LU!S21+HU!S21+MT!S21+NL!S21+AT!S21+PL!S21+PT!S21+RO!S21+SI!S21+SK!S21+FI!S21+SE!S21+UK!S21</f>
        <v>0</v>
      </c>
    </row>
    <row r="22" spans="1:19" s="4" customFormat="1" ht="15" customHeight="1" x14ac:dyDescent="0.35">
      <c r="A22" s="4" t="s">
        <v>16</v>
      </c>
      <c r="C22" s="9">
        <f>BE!C22+BG!C22+CZ!C22+DK!C22+DE!C22+EE!C22+IE!C22+EL!C22+ES!C22+FR!C22+HR!C22+IT!C22+CY!C22+LV!C22+LT!C22+LU!C22+HU!C22+MT!C22+NL!C22+AT!C22+PL!C22+PT!C22+RO!C22+SI!C22+SK!C22+FI!C22+SE!C22+UK!C22</f>
        <v>3764.0515539096873</v>
      </c>
      <c r="D22" s="9">
        <f>BE!D22+BG!D22+CZ!D22+DK!D22+DE!D22+EE!D22+IE!D22+EL!D22+ES!D22+FR!D22+HR!D22+IT!D22+CY!D22+LV!D22+LT!D22+LU!D22+HU!D22+MT!D22+NL!D22+AT!D22+PL!D22+PT!D22+RO!D22+SI!D22+SK!D22+FI!D22+SE!D22+UK!D22</f>
        <v>3755.3635041795751</v>
      </c>
      <c r="E22" s="9">
        <f>BE!E22+BG!E22+CZ!E22+DK!E22+DE!E22+EE!E22+IE!E22+EL!E22+ES!E22+FR!E22+HR!E22+IT!E22+CY!E22+LV!E22+LT!E22+LU!E22+HU!E22+MT!E22+NL!E22+AT!E22+PL!E22+PT!E22+RO!E22+SI!E22+SK!E22+FI!E22+SE!E22+UK!E22</f>
        <v>3599.9969942440503</v>
      </c>
      <c r="F22" s="9">
        <f>BE!F22+BG!F22+CZ!F22+DK!F22+DE!F22+EE!F22+IE!F22+EL!F22+ES!F22+FR!F22+HR!F22+IT!F22+CY!F22+LV!F22+LT!F22+LU!F22+HU!F22+MT!F22+NL!F22+AT!F22+PL!F22+PT!F22+RO!F22+SI!F22+SK!F22+FI!F22+SE!F22+UK!F22</f>
        <v>3590.3133687358868</v>
      </c>
      <c r="G22" s="9">
        <f>BE!G22+BG!G22+CZ!G22+DK!G22+DE!G22+EE!G22+IE!G22+EL!G22+ES!G22+FR!G22+HR!G22+IT!G22+CY!G22+LV!G22+LT!G22+LU!G22+HU!G22+MT!G22+NL!G22+AT!G22+PL!G22+PT!G22+RO!G22+SI!G22+SK!G22+FI!G22+SE!G22+UK!G22</f>
        <v>3487.9816894534451</v>
      </c>
      <c r="H22" s="9">
        <f>BE!H22+BG!H22+CZ!H22+DK!H22+DE!H22+EE!H22+IE!H22+EL!H22+ES!H22+FR!H22+HR!H22+IT!H22+CY!H22+LV!H22+LT!H22+LU!H22+HU!H22+MT!H22+NL!H22+AT!H22+PL!H22+PT!H22+RO!H22+SI!H22+SK!H22+FI!H22+SE!H22+UK!H22</f>
        <v>3416.054567708361</v>
      </c>
      <c r="I22" s="9">
        <f>BE!I22+BG!I22+CZ!I22+DK!I22+DE!I22+EE!I22+IE!I22+EL!I22+ES!I22+FR!I22+HR!I22+IT!I22+CY!I22+LV!I22+LT!I22+LU!I22+HU!I22+MT!I22+NL!I22+AT!I22+PL!I22+PT!I22+RO!I22+SI!I22+SK!I22+FI!I22+SE!I22+UK!I22</f>
        <v>3482.4619156877734</v>
      </c>
      <c r="J22" s="9">
        <f>BE!J22+BG!J22+CZ!J22+DK!J22+DE!J22+EE!J22+IE!J22+EL!J22+ES!J22+FR!J22+HR!J22+IT!J22+CY!J22+LV!J22+LT!J22+LU!J22+HU!J22+MT!J22+NL!J22+AT!J22+PL!J22+PT!J22+RO!J22+SI!J22+SK!J22+FI!J22+SE!J22+UK!J22</f>
        <v>3339.342802737513</v>
      </c>
      <c r="K22" s="9">
        <f>BE!K22+BG!K22+CZ!K22+DK!K22+DE!K22+EE!K22+IE!K22+EL!K22+ES!K22+FR!K22+HR!K22+IT!K22+CY!K22+LV!K22+LT!K22+LU!K22+HU!K22+MT!K22+NL!K22+AT!K22+PL!K22+PT!K22+RO!K22+SI!K22+SK!K22+FI!K22+SE!K22+UK!K22</f>
        <v>3314.4819963708601</v>
      </c>
      <c r="L22" s="9">
        <f>BE!L22+BG!L22+CZ!L22+DK!L22+DE!L22+EE!L22+IE!L22+EL!L22+ES!L22+FR!L22+HR!L22+IT!L22+CY!L22+LV!L22+LT!L22+LU!L22+HU!L22+MT!L22+NL!L22+AT!L22+PL!L22+PT!L22+RO!L22+SI!L22+SK!L22+FI!L22+SE!L22+UK!L22</f>
        <v>3236.1154813996454</v>
      </c>
      <c r="M22" s="9">
        <f>BE!M22+BG!M22+CZ!M22+DK!M22+DE!M22+EE!M22+IE!M22+EL!M22+ES!M22+FR!M22+HR!M22+IT!M22+CY!M22+LV!M22+LT!M22+LU!M22+HU!M22+MT!M22+NL!M22+AT!M22+PL!M22+PT!M22+RO!M22+SI!M22+SK!M22+FI!M22+SE!M22+UK!M22</f>
        <v>3051.953407766795</v>
      </c>
      <c r="N22" s="9">
        <f>BE!N22+BG!N22+CZ!N22+DK!N22+DE!N22+EE!N22+IE!N22+EL!N22+ES!N22+FR!N22+HR!N22+IT!N22+CY!N22+LV!N22+LT!N22+LU!N22+HU!N22+MT!N22+NL!N22+AT!N22+PL!N22+PT!N22+RO!N22+SI!N22+SK!N22+FI!N22+SE!N22+UK!N22</f>
        <v>3004.8140621441016</v>
      </c>
      <c r="O22" s="9">
        <f>BE!O22+BG!O22+CZ!O22+DK!O22+DE!O22+EE!O22+IE!O22+EL!O22+ES!O22+FR!O22+HR!O22+IT!O22+CY!O22+LV!O22+LT!O22+LU!O22+HU!O22+MT!O22+NL!O22+AT!O22+PL!O22+PT!O22+RO!O22+SI!O22+SK!O22+FI!O22+SE!O22+UK!O22</f>
        <v>0</v>
      </c>
      <c r="P22" s="9">
        <f>BE!P22+BG!P22+CZ!P22+DK!P22+DE!P22+EE!P22+IE!P22+EL!P22+ES!P22+FR!P22+HR!P22+IT!P22+CY!P22+LV!P22+LT!P22+LU!P22+HU!P22+MT!P22+NL!P22+AT!P22+PL!P22+PT!P22+RO!P22+SI!P22+SK!P22+FI!P22+SE!P22+UK!P22</f>
        <v>0</v>
      </c>
      <c r="Q22" s="9">
        <f>BE!Q22+BG!Q22+CZ!Q22+DK!Q22+DE!Q22+EE!Q22+IE!Q22+EL!Q22+ES!Q22+FR!Q22+HR!Q22+IT!Q22+CY!Q22+LV!Q22+LT!Q22+LU!Q22+HU!Q22+MT!Q22+NL!Q22+AT!Q22+PL!Q22+PT!Q22+RO!Q22+SI!Q22+SK!Q22+FI!Q22+SE!Q22+UK!Q22</f>
        <v>0</v>
      </c>
      <c r="R22" s="9">
        <f>BE!R22+BG!R22+CZ!R22+DK!R22+DE!R22+EE!R22+IE!R22+EL!R22+ES!R22+FR!R22+HR!R22+IT!R22+CY!R22+LV!R22+LT!R22+LU!R22+HU!R22+MT!R22+NL!R22+AT!R22+PL!R22+PT!R22+RO!R22+SI!R22+SK!R22+FI!R22+SE!R22+UK!R22</f>
        <v>0</v>
      </c>
      <c r="S22" s="9">
        <f>BE!S22+BG!S22+CZ!S22+DK!S22+DE!S22+EE!S22+IE!S22+EL!S22+ES!S22+FR!S22+HR!S22+IT!S22+CY!S22+LV!S22+LT!S22+LU!S22+HU!S22+MT!S22+NL!S22+AT!S22+PL!S22+PT!S22+RO!S22+SI!S22+SK!S22+FI!S22+SE!S22+UK!S22</f>
        <v>0</v>
      </c>
    </row>
    <row r="23" spans="1:19" s="4" customFormat="1" ht="15" customHeight="1" x14ac:dyDescent="0.35">
      <c r="A23" s="126" t="s">
        <v>17</v>
      </c>
      <c r="C23" s="9">
        <f>BE!C23+BG!C23+CZ!C23+DK!C23+DE!C23+EE!C23+IE!C23+EL!C23+ES!C23+FR!C23+HR!C23+IT!C23+CY!C23+LV!C23+LT!C23+LU!C23+HU!C23+MT!C23+NL!C23+AT!C23+PL!C23+PT!C23+RO!C23+SI!C23+SK!C23+FI!C23+SE!C23+UK!C23</f>
        <v>201.04140605496551</v>
      </c>
      <c r="D23" s="9">
        <f>BE!D23+BG!D23+CZ!D23+DK!D23+DE!D23+EE!D23+IE!D23+EL!D23+ES!D23+FR!D23+HR!D23+IT!D23+CY!D23+LV!D23+LT!D23+LU!D23+HU!D23+MT!D23+NL!D23+AT!D23+PL!D23+PT!D23+RO!D23+SI!D23+SK!D23+FI!D23+SE!D23+UK!D23</f>
        <v>208.61407108240181</v>
      </c>
      <c r="E23" s="9">
        <f>BE!E23+BG!E23+CZ!E23+DK!E23+DE!E23+EE!E23+IE!E23+EL!E23+ES!E23+FR!E23+HR!E23+IT!E23+CY!E23+LV!E23+LT!E23+LU!E23+HU!E23+MT!E23+NL!E23+AT!E23+PL!E23+PT!E23+RO!E23+SI!E23+SK!E23+FI!E23+SE!E23+UK!E23</f>
        <v>208.97295984609059</v>
      </c>
      <c r="F23" s="9">
        <f>BE!F23+BG!F23+CZ!F23+DK!F23+DE!F23+EE!F23+IE!F23+EL!F23+ES!F23+FR!F23+HR!F23+IT!F23+CY!F23+LV!F23+LT!F23+LU!F23+HU!F23+MT!F23+NL!F23+AT!F23+PL!F23+PT!F23+RO!F23+SI!F23+SK!F23+FI!F23+SE!F23+UK!F23</f>
        <v>194.33610200432244</v>
      </c>
      <c r="G23" s="9">
        <f>BE!G23+BG!G23+CZ!G23+DK!G23+DE!G23+EE!G23+IE!G23+EL!G23+ES!G23+FR!G23+HR!G23+IT!G23+CY!G23+LV!G23+LT!G23+LU!G23+HU!G23+MT!G23+NL!G23+AT!G23+PL!G23+PT!G23+RO!G23+SI!G23+SK!G23+FI!G23+SE!G23+UK!G23</f>
        <v>193.40182667209851</v>
      </c>
      <c r="H23" s="9">
        <f>BE!H23+BG!H23+CZ!H23+DK!H23+DE!H23+EE!H23+IE!H23+EL!H23+ES!H23+FR!H23+HR!H23+IT!H23+CY!H23+LV!H23+LT!H23+LU!H23+HU!H23+MT!H23+NL!H23+AT!H23+PL!H23+PT!H23+RO!H23+SI!H23+SK!H23+FI!H23+SE!H23+UK!H23</f>
        <v>186.87492148703848</v>
      </c>
      <c r="I23" s="9">
        <f>BE!I23+BG!I23+CZ!I23+DK!I23+DE!I23+EE!I23+IE!I23+EL!I23+ES!I23+FR!I23+HR!I23+IT!I23+CY!I23+LV!I23+LT!I23+LU!I23+HU!I23+MT!I23+NL!I23+AT!I23+PL!I23+PT!I23+RO!I23+SI!I23+SK!I23+FI!I23+SE!I23+UK!I23</f>
        <v>181.40764359047108</v>
      </c>
      <c r="J23" s="9">
        <f>BE!J23+BG!J23+CZ!J23+DK!J23+DE!J23+EE!J23+IE!J23+EL!J23+ES!J23+FR!J23+HR!J23+IT!J23+CY!J23+LV!J23+LT!J23+LU!J23+HU!J23+MT!J23+NL!J23+AT!J23+PL!J23+PT!J23+RO!J23+SI!J23+SK!J23+FI!J23+SE!J23+UK!J23</f>
        <v>227.07782160680591</v>
      </c>
      <c r="K23" s="9">
        <f>BE!K23+BG!K23+CZ!K23+DK!K23+DE!K23+EE!K23+IE!K23+EL!K23+ES!K23+FR!K23+HR!K23+IT!K23+CY!K23+LV!K23+LT!K23+LU!K23+HU!K23+MT!K23+NL!K23+AT!K23+PL!K23+PT!K23+RO!K23+SI!K23+SK!K23+FI!K23+SE!K23+UK!K23</f>
        <v>224.98241703130583</v>
      </c>
      <c r="L23" s="9">
        <f>BE!L23+BG!L23+CZ!L23+DK!L23+DE!L23+EE!L23+IE!L23+EL!L23+ES!L23+FR!L23+HR!L23+IT!L23+CY!L23+LV!L23+LT!L23+LU!L23+HU!L23+MT!L23+NL!L23+AT!L23+PL!L23+PT!L23+RO!L23+SI!L23+SK!L23+FI!L23+SE!L23+UK!L23</f>
        <v>247.2449070737477</v>
      </c>
      <c r="M23" s="9">
        <f>BE!M23+BG!M23+CZ!M23+DK!M23+DE!M23+EE!M23+IE!M23+EL!M23+ES!M23+FR!M23+HR!M23+IT!M23+CY!M23+LV!M23+LT!M23+LU!M23+HU!M23+MT!M23+NL!M23+AT!M23+PL!M23+PT!M23+RO!M23+SI!M23+SK!M23+FI!M23+SE!M23+UK!M23</f>
        <v>262.67056412629245</v>
      </c>
      <c r="N23" s="9">
        <f>BE!N23+BG!N23+CZ!N23+DK!N23+DE!N23+EE!N23+IE!N23+EL!N23+ES!N23+FR!N23+HR!N23+IT!N23+CY!N23+LV!N23+LT!N23+LU!N23+HU!N23+MT!N23+NL!N23+AT!N23+PL!N23+PT!N23+RO!N23+SI!N23+SK!N23+FI!N23+SE!N23+UK!N23</f>
        <v>298.54121173181596</v>
      </c>
      <c r="O23" s="9">
        <f>BE!O23+BG!O23+CZ!O23+DK!O23+DE!O23+EE!O23+IE!O23+EL!O23+ES!O23+FR!O23+HR!O23+IT!O23+CY!O23+LV!O23+LT!O23+LU!O23+HU!O23+MT!O23+NL!O23+AT!O23+PL!O23+PT!O23+RO!O23+SI!O23+SK!O23+FI!O23+SE!O23+UK!O23</f>
        <v>0</v>
      </c>
      <c r="P23" s="9">
        <f>BE!P23+BG!P23+CZ!P23+DK!P23+DE!P23+EE!P23+IE!P23+EL!P23+ES!P23+FR!P23+HR!P23+IT!P23+CY!P23+LV!P23+LT!P23+LU!P23+HU!P23+MT!P23+NL!P23+AT!P23+PL!P23+PT!P23+RO!P23+SI!P23+SK!P23+FI!P23+SE!P23+UK!P23</f>
        <v>0</v>
      </c>
      <c r="Q23" s="9">
        <f>BE!Q23+BG!Q23+CZ!Q23+DK!Q23+DE!Q23+EE!Q23+IE!Q23+EL!Q23+ES!Q23+FR!Q23+HR!Q23+IT!Q23+CY!Q23+LV!Q23+LT!Q23+LU!Q23+HU!Q23+MT!Q23+NL!Q23+AT!Q23+PL!Q23+PT!Q23+RO!Q23+SI!Q23+SK!Q23+FI!Q23+SE!Q23+UK!Q23</f>
        <v>0</v>
      </c>
      <c r="R23" s="9">
        <f>BE!R23+BG!R23+CZ!R23+DK!R23+DE!R23+EE!R23+IE!R23+EL!R23+ES!R23+FR!R23+HR!R23+IT!R23+CY!R23+LV!R23+LT!R23+LU!R23+HU!R23+MT!R23+NL!R23+AT!R23+PL!R23+PT!R23+RO!R23+SI!R23+SK!R23+FI!R23+SE!R23+UK!R23</f>
        <v>0</v>
      </c>
      <c r="S23" s="9">
        <f>BE!S23+BG!S23+CZ!S23+DK!S23+DE!S23+EE!S23+IE!S23+EL!S23+ES!S23+FR!S23+HR!S23+IT!S23+CY!S23+LV!S23+LT!S23+LU!S23+HU!S23+MT!S23+NL!S23+AT!S23+PL!S23+PT!S23+RO!S23+SI!S23+SK!S23+FI!S23+SE!S23+UK!S23</f>
        <v>0</v>
      </c>
    </row>
    <row r="24" spans="1:19" s="4" customFormat="1" ht="15" customHeight="1" x14ac:dyDescent="0.35">
      <c r="A24" s="126" t="s">
        <v>18</v>
      </c>
      <c r="C24" s="9">
        <f>BE!C24+BG!C24+CZ!C24+DK!C24+DE!C24+EE!C24+IE!C24+EL!C24+ES!C24+FR!C24+HR!C24+IT!C24+CY!C24+LV!C24+LT!C24+LU!C24+HU!C24+MT!C24+NL!C24+AT!C24+PL!C24+PT!C24+RO!C24+SI!C24+SK!C24+FI!C24+SE!C24+UK!C24</f>
        <v>702.22600581089864</v>
      </c>
      <c r="D24" s="9">
        <f>BE!D24+BG!D24+CZ!D24+DK!D24+DE!D24+EE!D24+IE!D24+EL!D24+ES!D24+FR!D24+HR!D24+IT!D24+CY!D24+LV!D24+LT!D24+LU!D24+HU!D24+MT!D24+NL!D24+AT!D24+PL!D24+PT!D24+RO!D24+SI!D24+SK!D24+FI!D24+SE!D24+UK!D24</f>
        <v>723.20020234838046</v>
      </c>
      <c r="E24" s="9">
        <f>BE!E24+BG!E24+CZ!E24+DK!E24+DE!E24+EE!E24+IE!E24+EL!E24+ES!E24+FR!E24+HR!E24+IT!E24+CY!E24+LV!E24+LT!E24+LU!E24+HU!E24+MT!E24+NL!E24+AT!E24+PL!E24+PT!E24+RO!E24+SI!E24+SK!E24+FI!E24+SE!E24+UK!E24</f>
        <v>722.58336001633404</v>
      </c>
      <c r="F24" s="9">
        <f>BE!F24+BG!F24+CZ!F24+DK!F24+DE!F24+EE!F24+IE!F24+EL!F24+ES!F24+FR!F24+HR!F24+IT!F24+CY!F24+LV!F24+LT!F24+LU!F24+HU!F24+MT!F24+NL!F24+AT!F24+PL!F24+PT!F24+RO!F24+SI!F24+SK!F24+FI!F24+SE!F24+UK!F24</f>
        <v>642.63724279361395</v>
      </c>
      <c r="G24" s="9">
        <f>BE!G24+BG!G24+CZ!G24+DK!G24+DE!G24+EE!G24+IE!G24+EL!G24+ES!G24+FR!G24+HR!G24+IT!G24+CY!G24+LV!G24+LT!G24+LU!G24+HU!G24+MT!G24+NL!G24+AT!G24+PL!G24+PT!G24+RO!G24+SI!G24+SK!G24+FI!G24+SE!G24+UK!G24</f>
        <v>668.76498330210609</v>
      </c>
      <c r="H24" s="9">
        <f>BE!H24+BG!H24+CZ!H24+DK!H24+DE!H24+EE!H24+IE!H24+EL!H24+ES!H24+FR!H24+HR!H24+IT!H24+CY!H24+LV!H24+LT!H24+LU!H24+HU!H24+MT!H24+NL!H24+AT!H24+PL!H24+PT!H24+RO!H24+SI!H24+SK!H24+FI!H24+SE!H24+UK!H24</f>
        <v>641.67194007787987</v>
      </c>
      <c r="I24" s="9">
        <f>BE!I24+BG!I24+CZ!I24+DK!I24+DE!I24+EE!I24+IE!I24+EL!I24+ES!I24+FR!I24+HR!I24+IT!I24+CY!I24+LV!I24+LT!I24+LU!I24+HU!I24+MT!I24+NL!I24+AT!I24+PL!I24+PT!I24+RO!I24+SI!I24+SK!I24+FI!I24+SE!I24+UK!I24</f>
        <v>563.21808429946873</v>
      </c>
      <c r="J24" s="9">
        <f>BE!J24+BG!J24+CZ!J24+DK!J24+DE!J24+EE!J24+IE!J24+EL!J24+ES!J24+FR!J24+HR!J24+IT!J24+CY!J24+LV!J24+LT!J24+LU!J24+HU!J24+MT!J24+NL!J24+AT!J24+PL!J24+PT!J24+RO!J24+SI!J24+SK!J24+FI!J24+SE!J24+UK!J24</f>
        <v>652.19852060987523</v>
      </c>
      <c r="K24" s="9">
        <f>BE!K24+BG!K24+CZ!K24+DK!K24+DE!K24+EE!K24+IE!K24+EL!K24+ES!K24+FR!K24+HR!K24+IT!K24+CY!K24+LV!K24+LT!K24+LU!K24+HU!K24+MT!K24+NL!K24+AT!K24+PL!K24+PT!K24+RO!K24+SI!K24+SK!K24+FI!K24+SE!K24+UK!K24</f>
        <v>614.65474983885747</v>
      </c>
      <c r="L24" s="9">
        <f>BE!L24+BG!L24+CZ!L24+DK!L24+DE!L24+EE!L24+IE!L24+EL!L24+ES!L24+FR!L24+HR!L24+IT!L24+CY!L24+LV!L24+LT!L24+LU!L24+HU!L24+MT!L24+NL!L24+AT!L24+PL!L24+PT!L24+RO!L24+SI!L24+SK!L24+FI!L24+SE!L24+UK!L24</f>
        <v>582.75751802427476</v>
      </c>
      <c r="M24" s="9">
        <f>BE!M24+BG!M24+CZ!M24+DK!M24+DE!M24+EE!M24+IE!M24+EL!M24+ES!M24+FR!M24+HR!M24+IT!M24+CY!M24+LV!M24+LT!M24+LU!M24+HU!M24+MT!M24+NL!M24+AT!M24+PL!M24+PT!M24+RO!M24+SI!M24+SK!M24+FI!M24+SE!M24+UK!M24</f>
        <v>533.6063060370783</v>
      </c>
      <c r="N24" s="9">
        <f>BE!N24+BG!N24+CZ!N24+DK!N24+DE!N24+EE!N24+IE!N24+EL!N24+ES!N24+FR!N24+HR!N24+IT!N24+CY!N24+LV!N24+LT!N24+LU!N24+HU!N24+MT!N24+NL!N24+AT!N24+PL!N24+PT!N24+RO!N24+SI!N24+SK!N24+FI!N24+SE!N24+UK!N24</f>
        <v>524.84657846594814</v>
      </c>
      <c r="O24" s="9">
        <f>BE!O24+BG!O24+CZ!O24+DK!O24+DE!O24+EE!O24+IE!O24+EL!O24+ES!O24+FR!O24+HR!O24+IT!O24+CY!O24+LV!O24+LT!O24+LU!O24+HU!O24+MT!O24+NL!O24+AT!O24+PL!O24+PT!O24+RO!O24+SI!O24+SK!O24+FI!O24+SE!O24+UK!O24</f>
        <v>0</v>
      </c>
      <c r="P24" s="9">
        <f>BE!P24+BG!P24+CZ!P24+DK!P24+DE!P24+EE!P24+IE!P24+EL!P24+ES!P24+FR!P24+HR!P24+IT!P24+CY!P24+LV!P24+LT!P24+LU!P24+HU!P24+MT!P24+NL!P24+AT!P24+PL!P24+PT!P24+RO!P24+SI!P24+SK!P24+FI!P24+SE!P24+UK!P24</f>
        <v>0</v>
      </c>
      <c r="Q24" s="9">
        <f>BE!Q24+BG!Q24+CZ!Q24+DK!Q24+DE!Q24+EE!Q24+IE!Q24+EL!Q24+ES!Q24+FR!Q24+HR!Q24+IT!Q24+CY!Q24+LV!Q24+LT!Q24+LU!Q24+HU!Q24+MT!Q24+NL!Q24+AT!Q24+PL!Q24+PT!Q24+RO!Q24+SI!Q24+SK!Q24+FI!Q24+SE!Q24+UK!Q24</f>
        <v>0</v>
      </c>
      <c r="R24" s="9">
        <f>BE!R24+BG!R24+CZ!R24+DK!R24+DE!R24+EE!R24+IE!R24+EL!R24+ES!R24+FR!R24+HR!R24+IT!R24+CY!R24+LV!R24+LT!R24+LU!R24+HU!R24+MT!R24+NL!R24+AT!R24+PL!R24+PT!R24+RO!R24+SI!R24+SK!R24+FI!R24+SE!R24+UK!R24</f>
        <v>0</v>
      </c>
      <c r="S24" s="9">
        <f>BE!S24+BG!S24+CZ!S24+DK!S24+DE!S24+EE!S24+IE!S24+EL!S24+ES!S24+FR!S24+HR!S24+IT!S24+CY!S24+LV!S24+LT!S24+LU!S24+HU!S24+MT!S24+NL!S24+AT!S24+PL!S24+PT!S24+RO!S24+SI!S24+SK!S24+FI!S24+SE!S24+UK!S24</f>
        <v>0</v>
      </c>
    </row>
    <row r="25" spans="1:19" s="4" customFormat="1" ht="15" customHeight="1" x14ac:dyDescent="0.35">
      <c r="A25" s="4" t="s">
        <v>19</v>
      </c>
      <c r="C25" s="9">
        <f>BE!C25+BG!C25+CZ!C25+DK!C25+DE!C25+EE!C25+IE!C25+EL!C25+ES!C25+FR!C25+HR!C25+IT!C25+CY!C25+LV!C25+LT!C25+LU!C25+HU!C25+MT!C25+NL!C25+AT!C25+PL!C25+PT!C25+RO!C25+SI!C25+SK!C25+FI!C25+SE!C25+UK!C25</f>
        <v>1941.8929398497089</v>
      </c>
      <c r="D25" s="9">
        <f>BE!D25+BG!D25+CZ!D25+DK!D25+DE!D25+EE!D25+IE!D25+EL!D25+ES!D25+FR!D25+HR!D25+IT!D25+CY!D25+LV!D25+LT!D25+LU!D25+HU!D25+MT!D25+NL!D25+AT!D25+PL!D25+PT!D25+RO!D25+SI!D25+SK!D25+FI!D25+SE!D25+UK!D25</f>
        <v>3257.7476015585444</v>
      </c>
      <c r="E25" s="9">
        <f>BE!E25+BG!E25+CZ!E25+DK!E25+DE!E25+EE!E25+IE!E25+EL!E25+ES!E25+FR!E25+HR!E25+IT!E25+CY!E25+LV!E25+LT!E25+LU!E25+HU!E25+MT!E25+NL!E25+AT!E25+PL!E25+PT!E25+RO!E25+SI!E25+SK!E25+FI!E25+SE!E25+UK!E25</f>
        <v>5458.2951489336756</v>
      </c>
      <c r="F25" s="9">
        <f>BE!F25+BG!F25+CZ!F25+DK!F25+DE!F25+EE!F25+IE!F25+EL!F25+ES!F25+FR!F25+HR!F25+IT!F25+CY!F25+LV!F25+LT!F25+LU!F25+HU!F25+MT!F25+NL!F25+AT!F25+PL!F25+PT!F25+RO!F25+SI!F25+SK!F25+FI!F25+SE!F25+UK!F25</f>
        <v>7731.5843349068728</v>
      </c>
      <c r="G25" s="9">
        <f>BE!G25+BG!G25+CZ!G25+DK!G25+DE!G25+EE!G25+IE!G25+EL!G25+ES!G25+FR!G25+HR!G25+IT!G25+CY!G25+LV!G25+LT!G25+LU!G25+HU!G25+MT!G25+NL!G25+AT!G25+PL!G25+PT!G25+RO!G25+SI!G25+SK!G25+FI!G25+SE!G25+UK!G25</f>
        <v>9930.7517247295291</v>
      </c>
      <c r="H25" s="9">
        <f>BE!H25+BG!H25+CZ!H25+DK!H25+DE!H25+EE!H25+IE!H25+EL!H25+ES!H25+FR!H25+HR!H25+IT!H25+CY!H25+LV!H25+LT!H25+LU!H25+HU!H25+MT!H25+NL!H25+AT!H25+PL!H25+PT!H25+RO!H25+SI!H25+SK!H25+FI!H25+SE!H25+UK!H25</f>
        <v>11647.982083278135</v>
      </c>
      <c r="I25" s="10">
        <f>BE!I25+BG!I25+CZ!I25+DK!I25+DE!I25+EE!I25+IE!I25+EL!I25+ES!I25+FR!I25+HR!I25+IT!I25+CY!I25+LV!I25+LT!I25+LU!I25+HU!I25+MT!I25+NL!I25+AT!I25+PL!I25+PT!I25+RO!I25+SI!I25+SK!I25+FI!I25+SE!I25+UK!I25</f>
        <v>13199.157714758685</v>
      </c>
      <c r="J25" s="9">
        <f>BE!J25+BG!J25+CZ!J25+DK!J25+DE!J25+EE!J25+IE!J25+EL!J25+ES!J25+FR!J25+HR!J25+IT!J25+CY!J25+LV!J25+LT!J25+LU!J25+HU!J25+MT!J25+NL!J25+AT!J25+PL!J25+PT!J25+RO!J25+SI!J25+SK!J25+FI!J25+SE!J25+UK!J25</f>
        <v>8477.0698472037529</v>
      </c>
      <c r="K25" s="9">
        <f>BE!K25+BG!K25+CZ!K25+DK!K25+DE!K25+EE!K25+IE!K25+EL!K25+ES!K25+FR!K25+HR!K25+IT!K25+CY!K25+LV!K25+LT!K25+LU!K25+HU!K25+MT!K25+NL!K25+AT!K25+PL!K25+PT!K25+RO!K25+SI!K25+SK!K25+FI!K25+SE!K25+UK!K25</f>
        <v>11635.088213582345</v>
      </c>
      <c r="L25" s="9">
        <f>BE!L25+BG!L25+CZ!L25+DK!L25+DE!L25+EE!L25+IE!L25+EL!L25+ES!L25+FR!L25+HR!L25+IT!L25+CY!L25+LV!L25+LT!L25+LU!L25+HU!L25+MT!L25+NL!L25+AT!L25+PL!L25+PT!L25+RO!L25+SI!L25+SK!L25+FI!L25+SE!L25+UK!L25</f>
        <v>11970.052976718853</v>
      </c>
      <c r="M25" s="9">
        <f>BE!M25+BG!M25+CZ!M25+DK!M25+DE!M25+EE!M25+IE!M25+EL!M25+ES!M25+FR!M25+HR!M25+IT!M25+CY!M25+LV!M25+LT!M25+LU!M25+HU!M25+MT!M25+NL!M25+AT!M25+PL!M25+PT!M25+RO!M25+SI!M25+SK!M25+FI!M25+SE!M25+UK!M25</f>
        <v>13147.312013788483</v>
      </c>
      <c r="N25" s="9">
        <f>BE!N25+BG!N25+CZ!N25+DK!N25+DE!N25+EE!N25+IE!N25+EL!N25+ES!N25+FR!N25+HR!N25+IT!N25+CY!N25+LV!N25+LT!N25+LU!N25+HU!N25+MT!N25+NL!N25+AT!N25+PL!N25+PT!N25+RO!N25+SI!N25+SK!N25+FI!N25+SE!N25+UK!N25</f>
        <v>13239.309450214629</v>
      </c>
      <c r="O25" s="9">
        <f>BE!O25+BG!O25+CZ!O25+DK!O25+DE!O25+EE!O25+IE!O25+EL!O25+ES!O25+FR!O25+HR!O25+IT!O25+CY!O25+LV!O25+LT!O25+LU!O25+HU!O25+MT!O25+NL!O25+AT!O25+PL!O25+PT!O25+RO!O25+SI!O25+SK!O25+FI!O25+SE!O25+UK!O25</f>
        <v>0</v>
      </c>
      <c r="P25" s="9">
        <f>BE!P25+BG!P25+CZ!P25+DK!P25+DE!P25+EE!P25+IE!P25+EL!P25+ES!P25+FR!P25+HR!P25+IT!P25+CY!P25+LV!P25+LT!P25+LU!P25+HU!P25+MT!P25+NL!P25+AT!P25+PL!P25+PT!P25+RO!P25+SI!P25+SK!P25+FI!P25+SE!P25+UK!P25</f>
        <v>0</v>
      </c>
      <c r="Q25" s="9">
        <f>BE!Q25+BG!Q25+CZ!Q25+DK!Q25+DE!Q25+EE!Q25+IE!Q25+EL!Q25+ES!Q25+FR!Q25+HR!Q25+IT!Q25+CY!Q25+LV!Q25+LT!Q25+LU!Q25+HU!Q25+MT!Q25+NL!Q25+AT!Q25+PL!Q25+PT!Q25+RO!Q25+SI!Q25+SK!Q25+FI!Q25+SE!Q25+UK!Q25</f>
        <v>0</v>
      </c>
      <c r="R25" s="9">
        <f>BE!R25+BG!R25+CZ!R25+DK!R25+DE!R25+EE!R25+IE!R25+EL!R25+ES!R25+FR!R25+HR!R25+IT!R25+CY!R25+LV!R25+LT!R25+LU!R25+HU!R25+MT!R25+NL!R25+AT!R25+PL!R25+PT!R25+RO!R25+SI!R25+SK!R25+FI!R25+SE!R25+UK!R25</f>
        <v>0</v>
      </c>
      <c r="S25" s="9">
        <f>BE!S25+BG!S25+CZ!S25+DK!S25+DE!S25+EE!S25+IE!S25+EL!S25+ES!S25+FR!S25+HR!S25+IT!S25+CY!S25+LV!S25+LT!S25+LU!S25+HU!S25+MT!S25+NL!S25+AT!S25+PL!S25+PT!S25+RO!S25+SI!S25+SK!S25+FI!S25+SE!S25+UK!S25</f>
        <v>0</v>
      </c>
    </row>
    <row r="26" spans="1:19" s="22" customFormat="1" ht="15" customHeight="1" x14ac:dyDescent="0.35">
      <c r="A26" s="115"/>
      <c r="B26" s="113" t="s">
        <v>20</v>
      </c>
      <c r="C26" s="118" t="s">
        <v>21</v>
      </c>
      <c r="D26" s="118" t="s">
        <v>21</v>
      </c>
      <c r="E26" s="118" t="s">
        <v>21</v>
      </c>
      <c r="F26" s="118" t="s">
        <v>21</v>
      </c>
      <c r="G26" s="118" t="s">
        <v>21</v>
      </c>
      <c r="H26" s="118" t="s">
        <v>21</v>
      </c>
      <c r="I26" s="127" t="s">
        <v>21</v>
      </c>
      <c r="J26" s="9">
        <f>BE!J26+BG!J26+CZ!J26+DK!J26+DE!J26+EE!J26+IE!J26+EL!J26+ES!J26+FR!J26+HR!J26+IT!J26+CY!J26+LV!J26+LT!J26+LU!J26+HU!J26+MT!J26+NL!J26+AT!J26+PL!J26+PT!J26+RO!J26+SI!J26+SK!J26+FI!J26+SE!J26+UK!J26</f>
        <v>603.71381193013542</v>
      </c>
      <c r="K26" s="9">
        <f>BE!K26+BG!K26+CZ!K26+DK!K26+DE!K26+EE!K26+IE!K26+EL!K26+ES!K26+FR!K26+HR!K26+IT!K26+CY!K26+LV!K26+LT!K26+LU!K26+HU!K26+MT!K26+NL!K26+AT!K26+PL!K26+PT!K26+RO!K26+SI!K26+SK!K26+FI!K26+SE!K26+UK!K26</f>
        <v>1855.057448924093</v>
      </c>
      <c r="L26" s="9">
        <f>BE!L26+BG!L26+CZ!L26+DK!L26+DE!L26+EE!L26+IE!L26+EL!L26+ES!L26+FR!L26+HR!L26+IT!L26+CY!L26+LV!L26+LT!L26+LU!L26+HU!L26+MT!L26+NL!L26+AT!L26+PL!L26+PT!L26+RO!L26+SI!L26+SK!L26+FI!L26+SE!L26+UK!L26</f>
        <v>2124.5375627319299</v>
      </c>
      <c r="M26" s="9">
        <f>BE!M26+BG!M26+CZ!M26+DK!M26+DE!M26+EE!M26+IE!M26+EL!M26+ES!M26+FR!M26+HR!M26+IT!M26+CY!M26+LV!M26+LT!M26+LU!M26+HU!M26+MT!M26+NL!M26+AT!M26+PL!M26+PT!M26+RO!M26+SI!M26+SK!M26+FI!M26+SE!M26+UK!M26</f>
        <v>2826.0144138866199</v>
      </c>
      <c r="N26" s="9">
        <f>BE!N26+BG!N26+CZ!N26+DK!N26+DE!N26+EE!N26+IE!N26+EL!N26+ES!N26+FR!N26+HR!N26+IT!N26+CY!N26+LV!N26+LT!N26+LU!N26+HU!N26+MT!N26+NL!N26+AT!N26+PL!N26+PT!N26+RO!N26+SI!N26+SK!N26+FI!N26+SE!N26+UK!N26</f>
        <v>3136.3022472293846</v>
      </c>
      <c r="O26" s="9">
        <f>BE!O26+BG!O26+CZ!O26+DK!O26+DE!O26+EE!O26+IE!O26+EL!O26+ES!O26+FR!O26+HR!O26+IT!O26+CY!O26+LV!O26+LT!O26+LU!O26+HU!O26+MT!O26+NL!O26+AT!O26+PL!O26+PT!O26+RO!O26+SI!O26+SK!O26+FI!O26+SE!O26+UK!O26</f>
        <v>0</v>
      </c>
      <c r="P26" s="9">
        <f>BE!P26+BG!P26+CZ!P26+DK!P26+DE!P26+EE!P26+IE!P26+EL!P26+ES!P26+FR!P26+HR!P26+IT!P26+CY!P26+LV!P26+LT!P26+LU!P26+HU!P26+MT!P26+NL!P26+AT!P26+PL!P26+PT!P26+RO!P26+SI!P26+SK!P26+FI!P26+SE!P26+UK!P26</f>
        <v>0</v>
      </c>
      <c r="Q26" s="9">
        <f>BE!Q26+BG!Q26+CZ!Q26+DK!Q26+DE!Q26+EE!Q26+IE!Q26+EL!Q26+ES!Q26+FR!Q26+HR!Q26+IT!Q26+CY!Q26+LV!Q26+LT!Q26+LU!Q26+HU!Q26+MT!Q26+NL!Q26+AT!Q26+PL!Q26+PT!Q26+RO!Q26+SI!Q26+SK!Q26+FI!Q26+SE!Q26+UK!Q26</f>
        <v>0</v>
      </c>
      <c r="R26" s="9">
        <f>BE!R26+BG!R26+CZ!R26+DK!R26+DE!R26+EE!R26+IE!R26+EL!R26+ES!R26+FR!R26+HR!R26+IT!R26+CY!R26+LV!R26+LT!R26+LU!R26+HU!R26+MT!R26+NL!R26+AT!R26+PL!R26+PT!R26+RO!R26+SI!R26+SK!R26+FI!R26+SE!R26+UK!R26</f>
        <v>0</v>
      </c>
      <c r="S26" s="9">
        <f>BE!S26+BG!S26+CZ!S26+DK!S26+DE!S26+EE!S26+IE!S26+EL!S26+ES!S26+FR!S26+HR!S26+IT!S26+CY!S26+LV!S26+LT!S26+LU!S26+HU!S26+MT!S26+NL!S26+AT!S26+PL!S26+PT!S26+RO!S26+SI!S26+SK!S26+FI!S26+SE!S26+UK!S26</f>
        <v>0</v>
      </c>
    </row>
    <row r="27" spans="1:19" s="22" customFormat="1" ht="15" customHeight="1" x14ac:dyDescent="0.35">
      <c r="B27" s="128" t="s">
        <v>22</v>
      </c>
      <c r="C27" s="118" t="s">
        <v>21</v>
      </c>
      <c r="D27" s="118" t="s">
        <v>21</v>
      </c>
      <c r="E27" s="118" t="s">
        <v>21</v>
      </c>
      <c r="F27" s="118" t="s">
        <v>21</v>
      </c>
      <c r="G27" s="118" t="s">
        <v>21</v>
      </c>
      <c r="H27" s="118" t="s">
        <v>21</v>
      </c>
      <c r="I27" s="127" t="s">
        <v>21</v>
      </c>
      <c r="J27" s="9">
        <f>BE!J27+BG!J27+CZ!J27+DK!J27+DE!J27+EE!J27+IE!J27+EL!J27+ES!J27+FR!J27+HR!J27+IT!J27+CY!J27+LV!J27+LT!J27+LU!J27+HU!J27+MT!J27+NL!J27+AT!J27+PL!J27+PT!J27+RO!J27+SI!J27+SK!J27+FI!J27+SE!J27+UK!J27</f>
        <v>7827.5464558604726</v>
      </c>
      <c r="K27" s="9">
        <f>BE!K27+BG!K27+CZ!K27+DK!K27+DE!K27+EE!K27+IE!K27+EL!K27+ES!K27+FR!K27+HR!K27+IT!K27+CY!K27+LV!K27+LT!K27+LU!K27+HU!K27+MT!K27+NL!K27+AT!K27+PL!K27+PT!K27+RO!K27+SI!K27+SK!K27+FI!K27+SE!K27+UK!K27</f>
        <v>9711.7206613460912</v>
      </c>
      <c r="L27" s="9">
        <f>BE!L27+BG!L27+CZ!L27+DK!L27+DE!L27+EE!L27+IE!L27+EL!L27+ES!L27+FR!L27+HR!L27+IT!L27+CY!L27+LV!L27+LT!L27+LU!L27+HU!L27+MT!L27+NL!L27+AT!L27+PL!L27+PT!L27+RO!L27+SI!L27+SK!L27+FI!L27+SE!L27+UK!L27</f>
        <v>9775.2888536718128</v>
      </c>
      <c r="M27" s="9">
        <f>BE!M27+BG!M27+CZ!M27+DK!M27+DE!M27+EE!M27+IE!M27+EL!M27+ES!M27+FR!M27+HR!M27+IT!M27+CY!M27+LV!M27+LT!M27+LU!M27+HU!M27+MT!M27+NL!M27+AT!M27+PL!M27+PT!M27+RO!M27+SI!M27+SK!M27+FI!M27+SE!M27+UK!M27</f>
        <v>10125.431497133744</v>
      </c>
      <c r="N27" s="9">
        <f>BE!N27+BG!N27+CZ!N27+DK!N27+DE!N27+EE!N27+IE!N27+EL!N27+ES!N27+FR!N27+HR!N27+IT!N27+CY!N27+LV!N27+LT!N27+LU!N27+HU!N27+MT!N27+NL!N27+AT!N27+PL!N27+PT!N27+RO!N27+SI!N27+SK!N27+FI!N27+SE!N27+UK!N27</f>
        <v>10013.510929104139</v>
      </c>
      <c r="O27" s="9">
        <f>BE!O27+BG!O27+CZ!O27+DK!O27+DE!O27+EE!O27+IE!O27+EL!O27+ES!O27+FR!O27+HR!O27+IT!O27+CY!O27+LV!O27+LT!O27+LU!O27+HU!O27+MT!O27+NL!O27+AT!O27+PL!O27+PT!O27+RO!O27+SI!O27+SK!O27+FI!O27+SE!O27+UK!O27</f>
        <v>0</v>
      </c>
      <c r="P27" s="9">
        <f>BE!P27+BG!P27+CZ!P27+DK!P27+DE!P27+EE!P27+IE!P27+EL!P27+ES!P27+FR!P27+HR!P27+IT!P27+CY!P27+LV!P27+LT!P27+LU!P27+HU!P27+MT!P27+NL!P27+AT!P27+PL!P27+PT!P27+RO!P27+SI!P27+SK!P27+FI!P27+SE!P27+UK!P27</f>
        <v>0</v>
      </c>
      <c r="Q27" s="9">
        <f>BE!Q27+BG!Q27+CZ!Q27+DK!Q27+DE!Q27+EE!Q27+IE!Q27+EL!Q27+ES!Q27+FR!Q27+HR!Q27+IT!Q27+CY!Q27+LV!Q27+LT!Q27+LU!Q27+HU!Q27+MT!Q27+NL!Q27+AT!Q27+PL!Q27+PT!Q27+RO!Q27+SI!Q27+SK!Q27+FI!Q27+SE!Q27+UK!Q27</f>
        <v>0</v>
      </c>
      <c r="R27" s="9">
        <f>BE!R27+BG!R27+CZ!R27+DK!R27+DE!R27+EE!R27+IE!R27+EL!R27+ES!R27+FR!R27+HR!R27+IT!R27+CY!R27+LV!R27+LT!R27+LU!R27+HU!R27+MT!R27+NL!R27+AT!R27+PL!R27+PT!R27+RO!R27+SI!R27+SK!R27+FI!R27+SE!R27+UK!R27</f>
        <v>0</v>
      </c>
      <c r="S27" s="9">
        <f>BE!S27+BG!S27+CZ!S27+DK!S27+DE!S27+EE!S27+IE!S27+EL!S27+ES!S27+FR!S27+HR!S27+IT!S27+CY!S27+LV!S27+LT!S27+LU!S27+HU!S27+MT!S27+NL!S27+AT!S27+PL!S27+PT!S27+RO!S27+SI!S27+SK!S27+FI!S27+SE!S27+UK!S27</f>
        <v>0</v>
      </c>
    </row>
    <row r="28" spans="1:19" s="22" customFormat="1" ht="15" customHeight="1" x14ac:dyDescent="0.35">
      <c r="B28" s="128" t="s">
        <v>23</v>
      </c>
      <c r="C28" s="118" t="s">
        <v>21</v>
      </c>
      <c r="D28" s="118" t="s">
        <v>21</v>
      </c>
      <c r="E28" s="118" t="s">
        <v>21</v>
      </c>
      <c r="F28" s="118" t="s">
        <v>21</v>
      </c>
      <c r="G28" s="118" t="s">
        <v>21</v>
      </c>
      <c r="H28" s="118" t="s">
        <v>21</v>
      </c>
      <c r="I28" s="127" t="s">
        <v>21</v>
      </c>
      <c r="J28" s="9">
        <f>BE!J28+BG!J28+CZ!J28+DK!J28+DE!J28+EE!J28+IE!J28+EL!J28+ES!J28+FR!J28+HR!J28+IT!J28+CY!J28+LV!J28+LT!J28+LU!J28+HU!J28+MT!J28+NL!J28+AT!J28+PL!J28+PT!J28+RO!J28+SI!J28+SK!J28+FI!J28+SE!J28+UK!J28</f>
        <v>0</v>
      </c>
      <c r="K28" s="9">
        <f>BE!K28+BG!K28+CZ!K28+DK!K28+DE!K28+EE!K28+IE!K28+EL!K28+ES!K28+FR!K28+HR!K28+IT!K28+CY!K28+LV!K28+LT!K28+LU!K28+HU!K28+MT!K28+NL!K28+AT!K28+PL!K28+PT!K28+RO!K28+SI!K28+SK!K28+FI!K28+SE!K28+UK!K28</f>
        <v>0</v>
      </c>
      <c r="L28" s="9">
        <f>BE!L28+BG!L28+CZ!L28+DK!L28+DE!L28+EE!L28+IE!L28+EL!L28+ES!L28+FR!L28+HR!L28+IT!L28+CY!L28+LV!L28+LT!L28+LU!L28+HU!L28+MT!L28+NL!L28+AT!L28+PL!L28+PT!L28+RO!L28+SI!L28+SK!L28+FI!L28+SE!L28+UK!L28</f>
        <v>0</v>
      </c>
      <c r="M28" s="9">
        <f>BE!M28+BG!M28+CZ!M28+DK!M28+DE!M28+EE!M28+IE!M28+EL!M28+ES!M28+FR!M28+HR!M28+IT!M28+CY!M28+LV!M28+LT!M28+LU!M28+HU!M28+MT!M28+NL!M28+AT!M28+PL!M28+PT!M28+RO!M28+SI!M28+SK!M28+FI!M28+SE!M28+UK!M28</f>
        <v>0</v>
      </c>
      <c r="N28" s="9">
        <f>BE!N28+BG!N28+CZ!N28+DK!N28+DE!N28+EE!N28+IE!N28+EL!N28+ES!N28+FR!N28+HR!N28+IT!N28+CY!N28+LV!N28+LT!N28+LU!N28+HU!N28+MT!N28+NL!N28+AT!N28+PL!N28+PT!N28+RO!N28+SI!N28+SK!N28+FI!N28+SE!N28+UK!N28</f>
        <v>0</v>
      </c>
      <c r="O28" s="9">
        <f>BE!O28+BG!O28+CZ!O28+DK!O28+DE!O28+EE!O28+IE!O28+EL!O28+ES!O28+FR!O28+HR!O28+IT!O28+CY!O28+LV!O28+LT!O28+LU!O28+HU!O28+MT!O28+NL!O28+AT!O28+PL!O28+PT!O28+RO!O28+SI!O28+SK!O28+FI!O28+SE!O28+UK!O28</f>
        <v>0</v>
      </c>
      <c r="P28" s="9">
        <f>BE!P28+BG!P28+CZ!P28+DK!P28+DE!P28+EE!P28+IE!P28+EL!P28+ES!P28+FR!P28+HR!P28+IT!P28+CY!P28+LV!P28+LT!P28+LU!P28+HU!P28+MT!P28+NL!P28+AT!P28+PL!P28+PT!P28+RO!P28+SI!P28+SK!P28+FI!P28+SE!P28+UK!P28</f>
        <v>0</v>
      </c>
      <c r="Q28" s="9">
        <f>BE!Q28+BG!Q28+CZ!Q28+DK!Q28+DE!Q28+EE!Q28+IE!Q28+EL!Q28+ES!Q28+FR!Q28+HR!Q28+IT!Q28+CY!Q28+LV!Q28+LT!Q28+LU!Q28+HU!Q28+MT!Q28+NL!Q28+AT!Q28+PL!Q28+PT!Q28+RO!Q28+SI!Q28+SK!Q28+FI!Q28+SE!Q28+UK!Q28</f>
        <v>0</v>
      </c>
      <c r="R28" s="9">
        <f>BE!R28+BG!R28+CZ!R28+DK!R28+DE!R28+EE!R28+IE!R28+EL!R28+ES!R28+FR!R28+HR!R28+IT!R28+CY!R28+LV!R28+LT!R28+LU!R28+HU!R28+MT!R28+NL!R28+AT!R28+PL!R28+PT!R28+RO!R28+SI!R28+SK!R28+FI!R28+SE!R28+UK!R28</f>
        <v>0</v>
      </c>
      <c r="S28" s="9">
        <f>BE!S28+BG!S28+CZ!S28+DK!S28+DE!S28+EE!S28+IE!S28+EL!S28+ES!S28+FR!S28+HR!S28+IT!S28+CY!S28+LV!S28+LT!S28+LU!S28+HU!S28+MT!S28+NL!S28+AT!S28+PL!S28+PT!S28+RO!S28+SI!S28+SK!S28+FI!S28+SE!S28+UK!S28</f>
        <v>0</v>
      </c>
    </row>
    <row r="29" spans="1:19" s="22" customFormat="1" ht="15" customHeight="1" x14ac:dyDescent="0.35">
      <c r="B29" s="128" t="s">
        <v>24</v>
      </c>
      <c r="C29" s="118" t="s">
        <v>21</v>
      </c>
      <c r="D29" s="118" t="s">
        <v>21</v>
      </c>
      <c r="E29" s="118" t="s">
        <v>21</v>
      </c>
      <c r="F29" s="118" t="s">
        <v>21</v>
      </c>
      <c r="G29" s="118" t="s">
        <v>21</v>
      </c>
      <c r="H29" s="118" t="s">
        <v>21</v>
      </c>
      <c r="I29" s="127" t="s">
        <v>21</v>
      </c>
      <c r="J29" s="9">
        <f>BE!J29+BG!J29+CZ!J29+DK!J29+DE!J29+EE!J29+IE!J29+EL!J29+ES!J29+FR!J29+HR!J29+IT!J29+CY!J29+LV!J29+LT!J29+LU!J29+HU!J29+MT!J29+NL!J29+AT!J29+PL!J29+PT!J29+RO!J29+SI!J29+SK!J29+FI!J29+SE!J29+UK!J29</f>
        <v>45.809579413143283</v>
      </c>
      <c r="K29" s="9">
        <f>BE!K29+BG!K29+CZ!K29+DK!K29+DE!K29+EE!K29+IE!K29+EL!K29+ES!K29+FR!K29+HR!K29+IT!K29+CY!K29+LV!K29+LT!K29+LU!K29+HU!K29+MT!K29+NL!K29+AT!K29+PL!K29+PT!K29+RO!K29+SI!K29+SK!K29+FI!K29+SE!K29+UK!K29</f>
        <v>68.310103312161459</v>
      </c>
      <c r="L29" s="9">
        <f>BE!L29+BG!L29+CZ!L29+DK!L29+DE!L29+EE!L29+IE!L29+EL!L29+ES!L29+FR!L29+HR!L29+IT!L29+CY!L29+LV!L29+LT!L29+LU!L29+HU!L29+MT!L29+NL!L29+AT!L29+PL!L29+PT!L29+RO!L29+SI!L29+SK!L29+FI!L29+SE!L29+UK!L29</f>
        <v>70.226560315112664</v>
      </c>
      <c r="M29" s="9">
        <f>BE!M29+BG!M29+CZ!M29+DK!M29+DE!M29+EE!M29+IE!M29+EL!M29+ES!M29+FR!M29+HR!M29+IT!M29+CY!M29+LV!M29+LT!M29+LU!M29+HU!M29+MT!M29+NL!M29+AT!M29+PL!M29+PT!M29+RO!M29+SI!M29+SK!M29+FI!M29+SE!M29+UK!M29</f>
        <v>195.86610276812223</v>
      </c>
      <c r="N29" s="9">
        <f>BE!N29+BG!N29+CZ!N29+DK!N29+DE!N29+EE!N29+IE!N29+EL!N29+ES!N29+FR!N29+HR!N29+IT!N29+CY!N29+LV!N29+LT!N29+LU!N29+HU!N29+MT!N29+NL!N29+AT!N29+PL!N29+PT!N29+RO!N29+SI!N29+SK!N29+FI!N29+SE!N29+UK!N29</f>
        <v>89.496273881104528</v>
      </c>
      <c r="O29" s="9">
        <f>BE!O29+BG!O29+CZ!O29+DK!O29+DE!O29+EE!O29+IE!O29+EL!O29+ES!O29+FR!O29+HR!O29+IT!O29+CY!O29+LV!O29+LT!O29+LU!O29+HU!O29+MT!O29+NL!O29+AT!O29+PL!O29+PT!O29+RO!O29+SI!O29+SK!O29+FI!O29+SE!O29+UK!O29</f>
        <v>0</v>
      </c>
      <c r="P29" s="9">
        <f>BE!P29+BG!P29+CZ!P29+DK!P29+DE!P29+EE!P29+IE!P29+EL!P29+ES!P29+FR!P29+HR!P29+IT!P29+CY!P29+LV!P29+LT!P29+LU!P29+HU!P29+MT!P29+NL!P29+AT!P29+PL!P29+PT!P29+RO!P29+SI!P29+SK!P29+FI!P29+SE!P29+UK!P29</f>
        <v>0</v>
      </c>
      <c r="Q29" s="9">
        <f>BE!Q29+BG!Q29+CZ!Q29+DK!Q29+DE!Q29+EE!Q29+IE!Q29+EL!Q29+ES!Q29+FR!Q29+HR!Q29+IT!Q29+CY!Q29+LV!Q29+LT!Q29+LU!Q29+HU!Q29+MT!Q29+NL!Q29+AT!Q29+PL!Q29+PT!Q29+RO!Q29+SI!Q29+SK!Q29+FI!Q29+SE!Q29+UK!Q29</f>
        <v>0</v>
      </c>
      <c r="R29" s="9">
        <f>BE!R29+BG!R29+CZ!R29+DK!R29+DE!R29+EE!R29+IE!R29+EL!R29+ES!R29+FR!R29+HR!R29+IT!R29+CY!R29+LV!R29+LT!R29+LU!R29+HU!R29+MT!R29+NL!R29+AT!R29+PL!R29+PT!R29+RO!R29+SI!R29+SK!R29+FI!R29+SE!R29+UK!R29</f>
        <v>0</v>
      </c>
      <c r="S29" s="9">
        <f>BE!S29+BG!S29+CZ!S29+DK!S29+DE!S29+EE!S29+IE!S29+EL!S29+ES!S29+FR!S29+HR!S29+IT!S29+CY!S29+LV!S29+LT!S29+LU!S29+HU!S29+MT!S29+NL!S29+AT!S29+PL!S29+PT!S29+RO!S29+SI!S29+SK!S29+FI!S29+SE!S29+UK!S29</f>
        <v>0</v>
      </c>
    </row>
    <row r="30" spans="1:19" s="4" customFormat="1" ht="15" customHeight="1" x14ac:dyDescent="0.35">
      <c r="A30" s="4" t="s">
        <v>25</v>
      </c>
      <c r="C30" s="9">
        <f>BE!C30+BG!C30+CZ!C30+DK!C30+DE!C30+EE!C30+IE!C30+EL!C30+ES!C30+FR!C30+HR!C30+IT!C30+CY!C30+LV!C30+LT!C30+LU!C30+HU!C30+MT!C30+NL!C30+AT!C30+PL!C30+PT!C30+RO!C30+SI!C30+SK!C30+FI!C30+SE!C30+UK!C30</f>
        <v>0</v>
      </c>
      <c r="D30" s="9">
        <f>BE!D30+BG!D30+CZ!D30+DK!D30+DE!D30+EE!D30+IE!D30+EL!D30+ES!D30+FR!D30+HR!D30+IT!D30+CY!D30+LV!D30+LT!D30+LU!D30+HU!D30+MT!D30+NL!D30+AT!D30+PL!D30+PT!D30+RO!D30+SI!D30+SK!D30+FI!D30+SE!D30+UK!D30</f>
        <v>0</v>
      </c>
      <c r="E30" s="9">
        <f>BE!E30+BG!E30+CZ!E30+DK!E30+DE!E30+EE!E30+IE!E30+EL!E30+ES!E30+FR!E30+HR!E30+IT!E30+CY!E30+LV!E30+LT!E30+LU!E30+HU!E30+MT!E30+NL!E30+AT!E30+PL!E30+PT!E30+RO!E30+SI!E30+SK!E30+FI!E30+SE!E30+UK!E30</f>
        <v>0</v>
      </c>
      <c r="F30" s="9">
        <f>BE!F30+BG!F30+CZ!F30+DK!F30+DE!F30+EE!F30+IE!F30+EL!F30+ES!F30+FR!F30+HR!F30+IT!F30+CY!F30+LV!F30+LT!F30+LU!F30+HU!F30+MT!F30+NL!F30+AT!F30+PL!F30+PT!F30+RO!F30+SI!F30+SK!F30+FI!F30+SE!F30+UK!F30</f>
        <v>0</v>
      </c>
      <c r="G30" s="9">
        <f>BE!G30+BG!G30+CZ!G30+DK!G30+DE!G30+EE!G30+IE!G30+EL!G30+ES!G30+FR!G30+HR!G30+IT!G30+CY!G30+LV!G30+LT!G30+LU!G30+HU!G30+MT!G30+NL!G30+AT!G30+PL!G30+PT!G30+RO!G30+SI!G30+SK!G30+FI!G30+SE!G30+UK!G30</f>
        <v>0</v>
      </c>
      <c r="H30" s="9">
        <f>BE!H30+BG!H30+CZ!H30+DK!H30+DE!H30+EE!H30+IE!H30+EL!H30+ES!H30+FR!H30+HR!H30+IT!H30+CY!H30+LV!H30+LT!H30+LU!H30+HU!H30+MT!H30+NL!H30+AT!H30+PL!H30+PT!H30+RO!H30+SI!H30+SK!H30+FI!H30+SE!H30+UK!H30</f>
        <v>0</v>
      </c>
      <c r="I30" s="9">
        <f>BE!I30+BG!I30+CZ!I30+DK!I30+DE!I30+EE!I30+IE!I30+EL!I30+ES!I30+FR!I30+HR!I30+IT!I30+CY!I30+LV!I30+LT!I30+LU!I30+HU!I30+MT!I30+NL!I30+AT!I30+PL!I30+PT!I30+RO!I30+SI!I30+SK!I30+FI!I30+SE!I30+UK!I30</f>
        <v>0</v>
      </c>
      <c r="J30" s="9">
        <f>BE!J30+BG!J30+CZ!J30+DK!J30+DE!J30+EE!J30+IE!J30+EL!J30+ES!J30+FR!J30+HR!J30+IT!J30+CY!J30+LV!J30+LT!J30+LU!J30+HU!J30+MT!J30+NL!J30+AT!J30+PL!J30+PT!J30+RO!J30+SI!J30+SK!J30+FI!J30+SE!J30+UK!J30</f>
        <v>5311.661883484574</v>
      </c>
      <c r="K30" s="9">
        <f>BE!K30+BG!K30+CZ!K30+DK!K30+DE!K30+EE!K30+IE!K30+EL!K30+ES!K30+FR!K30+HR!K30+IT!K30+CY!K30+LV!K30+LT!K30+LU!K30+HU!K30+MT!K30+NL!K30+AT!K30+PL!K30+PT!K30+RO!K30+SI!K30+SK!K30+FI!K30+SE!K30+UK!K30</f>
        <v>2898.6804920766649</v>
      </c>
      <c r="L30" s="9">
        <f>BE!L30+BG!L30+CZ!L30+DK!L30+DE!L30+EE!L30+IE!L30+EL!L30+ES!L30+FR!L30+HR!L30+IT!L30+CY!L30+LV!L30+LT!L30+LU!L30+HU!L30+MT!L30+NL!L30+AT!L30+PL!L30+PT!L30+RO!L30+SI!L30+SK!L30+FI!L30+SE!L30+UK!L30</f>
        <v>1339.81979981533</v>
      </c>
      <c r="M30" s="9">
        <f>BE!M30+BG!M30+CZ!M30+DK!M30+DE!M30+EE!M30+IE!M30+EL!M30+ES!M30+FR!M30+HR!M30+IT!M30+CY!M30+LV!M30+LT!M30+LU!M30+HU!M30+MT!M30+NL!M30+AT!M30+PL!M30+PT!M30+RO!M30+SI!M30+SK!M30+FI!M30+SE!M30+UK!M30</f>
        <v>1263.1311470657988</v>
      </c>
      <c r="N30" s="9">
        <f>BE!N30+BG!N30+CZ!N30+DK!N30+DE!N30+EE!N30+IE!N30+EL!N30+ES!N30+FR!N30+HR!N30+IT!N30+CY!N30+LV!N30+LT!N30+LU!N30+HU!N30+MT!N30+NL!N30+AT!N30+PL!N30+PT!N30+RO!N30+SI!N30+SK!N30+FI!N30+SE!N30+UK!N30</f>
        <v>1096.7664663339797</v>
      </c>
      <c r="O30" s="9">
        <f>BE!O30+BG!O30+CZ!O30+DK!O30+DE!O30+EE!O30+IE!O30+EL!O30+ES!O30+FR!O30+HR!O30+IT!O30+CY!O30+LV!O30+LT!O30+LU!O30+HU!O30+MT!O30+NL!O30+AT!O30+PL!O30+PT!O30+RO!O30+SI!O30+SK!O30+FI!O30+SE!O30+UK!O30</f>
        <v>0</v>
      </c>
      <c r="P30" s="9">
        <f>BE!P30+BG!P30+CZ!P30+DK!P30+DE!P30+EE!P30+IE!P30+EL!P30+ES!P30+FR!P30+HR!P30+IT!P30+CY!P30+LV!P30+LT!P30+LU!P30+HU!P30+MT!P30+NL!P30+AT!P30+PL!P30+PT!P30+RO!P30+SI!P30+SK!P30+FI!P30+SE!P30+UK!P30</f>
        <v>0</v>
      </c>
      <c r="Q30" s="9">
        <f>BE!Q30+BG!Q30+CZ!Q30+DK!Q30+DE!Q30+EE!Q30+IE!Q30+EL!Q30+ES!Q30+FR!Q30+HR!Q30+IT!Q30+CY!Q30+LV!Q30+LT!Q30+LU!Q30+HU!Q30+MT!Q30+NL!Q30+AT!Q30+PL!Q30+PT!Q30+RO!Q30+SI!Q30+SK!Q30+FI!Q30+SE!Q30+UK!Q30</f>
        <v>0</v>
      </c>
      <c r="R30" s="9">
        <f>BE!R30+BG!R30+CZ!R30+DK!R30+DE!R30+EE!R30+IE!R30+EL!R30+ES!R30+FR!R30+HR!R30+IT!R30+CY!R30+LV!R30+LT!R30+LU!R30+HU!R30+MT!R30+NL!R30+AT!R30+PL!R30+PT!R30+RO!R30+SI!R30+SK!R30+FI!R30+SE!R30+UK!R30</f>
        <v>0</v>
      </c>
      <c r="S30" s="9">
        <f>BE!S30+BG!S30+CZ!S30+DK!S30+DE!S30+EE!S30+IE!S30+EL!S30+ES!S30+FR!S30+HR!S30+IT!S30+CY!S30+LV!S30+LT!S30+LU!S30+HU!S30+MT!S30+NL!S30+AT!S30+PL!S30+PT!S30+RO!S30+SI!S30+SK!S30+FI!S30+SE!S30+UK!S30</f>
        <v>0</v>
      </c>
    </row>
    <row r="31" spans="1:19" s="4" customFormat="1" ht="15" customHeight="1" x14ac:dyDescent="0.35">
      <c r="A31" s="4" t="s">
        <v>26</v>
      </c>
      <c r="C31" s="9">
        <f>BE!C31+BG!C31+CZ!C31+DK!C31+DE!C31+EE!C31+IE!C31+EL!C31+ES!C31+FR!C31+HR!C31+IT!C31+CY!C31+LV!C31+LT!C31+LU!C31+HU!C31+MT!C31+NL!C31+AT!C31+PL!C31+PT!C31+RO!C31+SI!C31+SK!C31+FI!C31+SE!C31+UK!C31</f>
        <v>9.553835865099837E-2</v>
      </c>
      <c r="D31" s="9">
        <f>BE!D31+BG!D31+CZ!D31+DK!D31+DE!D31+EE!D31+IE!D31+EL!D31+ES!D31+FR!D31+HR!D31+IT!D31+CY!D31+LV!D31+LT!D31+LU!D31+HU!D31+MT!D31+NL!D31+AT!D31+PL!D31+PT!D31+RO!D31+SI!D31+SK!D31+FI!D31+SE!D31+UK!D31</f>
        <v>0.6687685105569886</v>
      </c>
      <c r="E31" s="9">
        <f>BE!E31+BG!E31+CZ!E31+DK!E31+DE!E31+EE!E31+IE!E31+EL!E31+ES!E31+FR!E31+HR!E31+IT!E31+CY!E31+LV!E31+LT!E31+LU!E31+HU!E31+MT!E31+NL!E31+AT!E31+PL!E31+PT!E31+RO!E31+SI!E31+SK!E31+FI!E31+SE!E31+UK!E31</f>
        <v>0.59711474156873989</v>
      </c>
      <c r="F31" s="9">
        <f>BE!F31+BG!F31+CZ!F31+DK!F31+DE!F31+EE!F31+IE!F31+EL!F31+ES!F31+FR!F31+HR!F31+IT!F31+CY!F31+LV!F31+LT!F31+LU!F31+HU!F31+MT!F31+NL!F31+AT!F31+PL!F31+PT!F31+RO!F31+SI!F31+SK!F31+FI!F31+SE!F31+UK!F31</f>
        <v>1.3853062004394765</v>
      </c>
      <c r="G31" s="9">
        <f>BE!G31+BG!G31+CZ!G31+DK!G31+DE!G31+EE!G31+IE!G31+EL!G31+ES!G31+FR!G31+HR!G31+IT!G31+CY!G31+LV!G31+LT!G31+LU!G31+HU!G31+MT!G31+NL!G31+AT!G31+PL!G31+PT!G31+RO!G31+SI!G31+SK!G31+FI!G31+SE!G31+UK!G31</f>
        <v>0.14330753797649756</v>
      </c>
      <c r="H31" s="9">
        <f>BE!H31+BG!H31+CZ!H31+DK!H31+DE!H31+EE!H31+IE!H31+EL!H31+ES!H31+FR!H31+HR!H31+IT!H31+CY!H31+LV!H31+LT!H31+LU!H31+HU!H31+MT!H31+NL!H31+AT!H31+PL!H31+PT!H31+RO!H31+SI!H31+SK!H31+FI!H31+SE!H31+UK!H31</f>
        <v>7.1653768988248781E-2</v>
      </c>
      <c r="I31" s="9">
        <f>BE!I31+BG!I31+CZ!I31+DK!I31+DE!I31+EE!I31+IE!I31+EL!I31+ES!I31+FR!I31+HR!I31+IT!I31+CY!I31+LV!I31+LT!I31+LU!I31+HU!I31+MT!I31+NL!I31+AT!I31+PL!I31+PT!I31+RO!I31+SI!I31+SK!I31+FI!I31+SE!I31+UK!I31</f>
        <v>0</v>
      </c>
      <c r="J31" s="9">
        <f>BE!J31+BG!J31+CZ!J31+DK!J31+DE!J31+EE!J31+IE!J31+EL!J31+ES!J31+FR!J31+HR!J31+IT!J31+CY!J31+LV!J31+LT!J31+LU!J31+HU!J31+MT!J31+NL!J31+AT!J31+PL!J31+PT!J31+RO!J31+SI!J31+SK!J31+FI!J31+SE!J31+UK!J31</f>
        <v>2.3884589662749593E-2</v>
      </c>
      <c r="K31" s="9">
        <f>BE!K31+BG!K31+CZ!K31+DK!K31+DE!K31+EE!K31+IE!K31+EL!K31+ES!K31+FR!K31+HR!K31+IT!K31+CY!K31+LV!K31+LT!K31+LU!K31+HU!K31+MT!K31+NL!K31+AT!K31+PL!K31+PT!K31+RO!K31+SI!K31+SK!K31+FI!K31+SE!K31+UK!K31</f>
        <v>4.7769179325499185E-2</v>
      </c>
      <c r="L31" s="9">
        <f>BE!L31+BG!L31+CZ!L31+DK!L31+DE!L31+EE!L31+IE!L31+EL!L31+ES!L31+FR!L31+HR!L31+IT!L31+CY!L31+LV!L31+LT!L31+LU!L31+HU!L31+MT!L31+NL!L31+AT!L31+PL!L31+PT!L31+RO!L31+SI!L31+SK!L31+FI!L31+SE!L31+UK!L31</f>
        <v>0.38215343460399348</v>
      </c>
      <c r="M31" s="9">
        <f>BE!M31+BG!M31+CZ!M31+DK!M31+DE!M31+EE!M31+IE!M31+EL!M31+ES!M31+FR!M31+HR!M31+IT!M31+CY!M31+LV!M31+LT!M31+LU!M31+HU!M31+MT!M31+NL!M31+AT!M31+PL!M31+PT!M31+RO!M31+SI!M31+SK!M31+FI!M31+SE!M31+UK!M31</f>
        <v>0.38215343460399348</v>
      </c>
      <c r="N31" s="9">
        <f>BE!N31+BG!N31+CZ!N31+DK!N31+DE!N31+EE!N31+IE!N31+EL!N31+ES!N31+FR!N31+HR!N31+IT!N31+CY!N31+LV!N31+LT!N31+LU!N31+HU!N31+MT!N31+NL!N31+AT!N31+PL!N31+PT!N31+RO!N31+SI!N31+SK!N31+FI!N31+SE!N31+UK!N31</f>
        <v>0.11942294831374797</v>
      </c>
      <c r="O31" s="9">
        <f>BE!O31+BG!O31+CZ!O31+DK!O31+DE!O31+EE!O31+IE!O31+EL!O31+ES!O31+FR!O31+HR!O31+IT!O31+CY!O31+LV!O31+LT!O31+LU!O31+HU!O31+MT!O31+NL!O31+AT!O31+PL!O31+PT!O31+RO!O31+SI!O31+SK!O31+FI!O31+SE!O31+UK!O31</f>
        <v>0</v>
      </c>
      <c r="P31" s="9">
        <f>BE!P31+BG!P31+CZ!P31+DK!P31+DE!P31+EE!P31+IE!P31+EL!P31+ES!P31+FR!P31+HR!P31+IT!P31+CY!P31+LV!P31+LT!P31+LU!P31+HU!P31+MT!P31+NL!P31+AT!P31+PL!P31+PT!P31+RO!P31+SI!P31+SK!P31+FI!P31+SE!P31+UK!P31</f>
        <v>0</v>
      </c>
      <c r="Q31" s="9">
        <f>BE!Q31+BG!Q31+CZ!Q31+DK!Q31+DE!Q31+EE!Q31+IE!Q31+EL!Q31+ES!Q31+FR!Q31+HR!Q31+IT!Q31+CY!Q31+LV!Q31+LT!Q31+LU!Q31+HU!Q31+MT!Q31+NL!Q31+AT!Q31+PL!Q31+PT!Q31+RO!Q31+SI!Q31+SK!Q31+FI!Q31+SE!Q31+UK!Q31</f>
        <v>0</v>
      </c>
      <c r="R31" s="9">
        <f>BE!R31+BG!R31+CZ!R31+DK!R31+DE!R31+EE!R31+IE!R31+EL!R31+ES!R31+FR!R31+HR!R31+IT!R31+CY!R31+LV!R31+LT!R31+LU!R31+HU!R31+MT!R31+NL!R31+AT!R31+PL!R31+PT!R31+RO!R31+SI!R31+SK!R31+FI!R31+SE!R31+UK!R31</f>
        <v>0</v>
      </c>
      <c r="S31" s="9">
        <f>BE!S31+BG!S31+CZ!S31+DK!S31+DE!S31+EE!S31+IE!S31+EL!S31+ES!S31+FR!S31+HR!S31+IT!S31+CY!S31+LV!S31+LT!S31+LU!S31+HU!S31+MT!S31+NL!S31+AT!S31+PL!S31+PT!S31+RO!S31+SI!S31+SK!S31+FI!S31+SE!S31+UK!S31</f>
        <v>0</v>
      </c>
    </row>
    <row r="32" spans="1:19" s="4" customFormat="1" ht="15" customHeight="1" x14ac:dyDescent="0.35">
      <c r="A32" s="11" t="s">
        <v>171</v>
      </c>
      <c r="C32" s="12">
        <f>BE!C32+BG!C32+CZ!C32+DK!C32+DE!C32+EE!C32+IE!C32+EL!C32+ES!C32+FR!C32+HR!C32+IT!C32+CY!C32+LV!C32+LT!C32+LU!C32+HU!C32+MT!C32+NL!C32+AT!C32+PL!C32+PT!C32+RO!C32+SI!C32+SK!C32+FI!C32+SE!C32+UK!C32</f>
        <v>4293.2369505033648</v>
      </c>
      <c r="D32" s="12">
        <f>BE!D32+BG!D32+CZ!D32+DK!D32+DE!D32+EE!D32+IE!D32+EL!D32+ES!D32+FR!D32+HR!D32+IT!D32+CY!D32+LV!D32+LT!D32+LU!D32+HU!D32+MT!D32+NL!D32+AT!D32+PL!D32+PT!D32+RO!D32+SI!D32+SK!D32+FI!D32+SE!D32+UK!D32</f>
        <v>5581.3835531076793</v>
      </c>
      <c r="E32" s="12">
        <f>BE!E32+BG!E32+CZ!E32+DK!E32+DE!E32+EE!E32+IE!E32+EL!E32+ES!E32+FR!E32+HR!E32+IT!E32+CY!E32+LV!E32+LT!E32+LU!E32+HU!E32+MT!E32+NL!E32+AT!E32+PL!E32+PT!E32+RO!E32+SI!E32+SK!E32+FI!E32+SE!E32+UK!E32</f>
        <v>7718.9026983870936</v>
      </c>
      <c r="F32" s="12">
        <f>BE!F32+BG!F32+CZ!F32+DK!F32+DE!F32+EE!F32+IE!F32+EL!F32+ES!F32+FR!F32+HR!F32+IT!F32+CY!F32+LV!F32+LT!F32+LU!F32+HU!F32+MT!F32+NL!F32+AT!F32+PL!F32+PT!F32+RO!F32+SI!F32+SK!F32+FI!F32+SE!F32+UK!F32</f>
        <v>9851.2472982790787</v>
      </c>
      <c r="G32" s="12">
        <f>BE!G32+BG!G32+CZ!G32+DK!G32+DE!G32+EE!G32+IE!G32+EL!G32+ES!G32+FR!G32+HR!G32+IT!G32+CY!G32+LV!G32+LT!G32+LU!G32+HU!G32+MT!G32+NL!G32+AT!G32+PL!G32+PT!G32+RO!G32+SI!G32+SK!G32+FI!G32+SE!G32+UK!G32</f>
        <v>12293.288747488952</v>
      </c>
      <c r="H32" s="12">
        <f>BE!H32+BG!H32+CZ!H32+DK!H32+DE!H32+EE!H32+IE!H32+EL!H32+ES!H32+FR!H32+HR!H32+IT!H32+CY!H32+LV!H32+LT!H32+LU!H32+HU!H32+MT!H32+NL!H32+AT!H32+PL!H32+PT!H32+RO!H32+SI!H32+SK!H32+FI!H32+SE!H32+UK!H32</f>
        <v>14154.955226365917</v>
      </c>
      <c r="I32" s="24">
        <f>BE!I32+BG!I32+CZ!I32+DK!I32+DE!I32+EE!I32+IE!I32+EL!I32+ES!I32+FR!I32+HR!I32+IT!I32+CY!I32+LV!I32+LT!I32+LU!I32+HU!I32+MT!I32+NL!I32+AT!I32+PL!I32+PT!I32+RO!I32+SI!I32+SK!I32+FI!I32+SE!I32+UK!I32</f>
        <v>15876.3643215999</v>
      </c>
      <c r="J32" s="12">
        <f>BE!J32+BG!J32+CZ!J32+DK!J32+DE!J32+EE!J32+IE!J32+EL!J32+ES!J32+FR!J32+HR!J32+IT!J32+CY!J32+LV!J32+LT!J32+LU!J32+HU!J32+MT!J32+NL!J32+AT!J32+PL!J32+PT!J32+RO!J32+SI!J32+SK!J32+FI!J32+SE!J32+UK!J32</f>
        <v>11976.561779061038</v>
      </c>
      <c r="K32" s="12">
        <f>BE!K32+BG!K32+CZ!K32+DK!K32+DE!K32+EE!K32+IE!K32+EL!K32+ES!K32+FR!K32+HR!K32+IT!K32+CY!K32+LV!K32+LT!K32+LU!K32+HU!K32+MT!K32+NL!K32+AT!K32+PL!K32+PT!K32+RO!K32+SI!K32+SK!K32+FI!K32+SE!K32+UK!K32</f>
        <v>16439.847536539462</v>
      </c>
      <c r="L32" s="12">
        <f>BE!L32+BG!L32+CZ!L32+DK!L32+DE!L32+EE!L32+IE!L32+EL!L32+ES!L32+FR!L32+HR!L32+IT!L32+CY!L32+LV!L32+LT!L32+LU!L32+HU!L32+MT!L32+NL!L32+AT!L32+PL!L32+PT!L32+RO!L32+SI!L32+SK!L32+FI!L32+SE!L32+UK!L32</f>
        <v>17351.244259628853</v>
      </c>
      <c r="M32" s="12">
        <f>BE!M32+BG!M32+CZ!M32+DK!M32+DE!M32+EE!M32+IE!M32+EL!M32+ES!M32+FR!M32+HR!M32+IT!M32+CY!M32+LV!M32+LT!M32+LU!M32+HU!M32+MT!M32+NL!M32+AT!M32+PL!M32+PT!M32+RO!M32+SI!M32+SK!M32+FI!M32+SE!M32+UK!M32</f>
        <v>19390.835367780772</v>
      </c>
      <c r="N32" s="12">
        <f>BE!N32+BG!N32+CZ!N32+DK!N32+DE!N32+EE!N32+IE!N32+EL!N32+ES!N32+FR!N32+HR!N32+IT!N32+CY!N32+LV!N32+LT!N32+LU!N32+HU!N32+MT!N32+NL!N32+AT!N32+PL!N32+PT!N32+RO!N32+SI!N32+SK!N32+FI!N32+SE!N32+UK!N32</f>
        <v>20268.87309493043</v>
      </c>
      <c r="O32" s="12">
        <f>BE!O32+BG!O32+CZ!O32+DK!O32+DE!O32+EE!O32+IE!O32+EL!O32+ES!O32+FR!O32+HR!O32+IT!O32+CY!O32+LV!O32+LT!O32+LU!O32+HU!O32+MT!O32+NL!O32+AT!O32+PL!O32+PT!O32+RO!O32+SI!O32+SK!O32+FI!O32+SE!O32+UK!O32</f>
        <v>0</v>
      </c>
      <c r="P32" s="12">
        <f>BE!P32+BG!P32+CZ!P32+DK!P32+DE!P32+EE!P32+IE!P32+EL!P32+ES!P32+FR!P32+HR!P32+IT!P32+CY!P32+LV!P32+LT!P32+LU!P32+HU!P32+MT!P32+NL!P32+AT!P32+PL!P32+PT!P32+RO!P32+SI!P32+SK!P32+FI!P32+SE!P32+UK!P32</f>
        <v>0</v>
      </c>
      <c r="Q32" s="12">
        <f>BE!Q32+BG!Q32+CZ!Q32+DK!Q32+DE!Q32+EE!Q32+IE!Q32+EL!Q32+ES!Q32+FR!Q32+HR!Q32+IT!Q32+CY!Q32+LV!Q32+LT!Q32+LU!Q32+HU!Q32+MT!Q32+NL!Q32+AT!Q32+PL!Q32+PT!Q32+RO!Q32+SI!Q32+SK!Q32+FI!Q32+SE!Q32+UK!Q32</f>
        <v>0</v>
      </c>
      <c r="R32" s="12">
        <f>BE!R32+BG!R32+CZ!R32+DK!R32+DE!R32+EE!R32+IE!R32+EL!R32+ES!R32+FR!R32+HR!R32+IT!R32+CY!R32+LV!R32+LT!R32+LU!R32+HU!R32+MT!R32+NL!R32+AT!R32+PL!R32+PT!R32+RO!R32+SI!R32+SK!R32+FI!R32+SE!R32+UK!R32</f>
        <v>0</v>
      </c>
      <c r="S32" s="12">
        <f>BE!S32+BG!S32+CZ!S32+DK!S32+DE!S32+EE!S32+IE!S32+EL!S32+ES!S32+FR!S32+HR!S32+IT!S32+CY!S32+LV!S32+LT!S32+LU!S32+HU!S32+MT!S32+NL!S32+AT!S32+PL!S32+PT!S32+RO!S32+SI!S32+SK!S32+FI!S32+SE!S32+UK!S32</f>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f>BE!C35+BG!C35+CZ!C35+DK!C35+DE!C35+EE!C35+IE!C35+EL!C35+ES!C35+FR!C35+HR!C35+IT!C35+CY!C35+LV!C35+LT!C35+LU!C35+HU!C35+MT!C35+NL!C35+AT!C35+PL!C35+PT!C35+RO!C35+SI!C35+SK!C35+FI!C35+SE!C35+UK!C35</f>
        <v>308109.9700188287</v>
      </c>
      <c r="D35" s="12">
        <f>BE!D35+BG!D35+CZ!D35+DK!D35+DE!D35+EE!D35+IE!D35+EL!D35+ES!D35+FR!D35+HR!D35+IT!D35+CY!D35+LV!D35+LT!D35+LU!D35+HU!D35+MT!D35+NL!D35+AT!D35+PL!D35+PT!D35+RO!D35+SI!D35+SK!D35+FI!D35+SE!D35+UK!D35</f>
        <v>309059.72854272759</v>
      </c>
      <c r="E35" s="12">
        <f>BE!E35+BG!E35+CZ!E35+DK!E35+DE!E35+EE!E35+IE!E35+EL!E35+ES!E35+FR!E35+HR!E35+IT!E35+CY!E35+LV!E35+LT!E35+LU!E35+HU!E35+MT!E35+NL!E35+AT!E35+PL!E35+PT!E35+RO!E35+SI!E35+SK!E35+FI!E35+SE!E35+UK!E35</f>
        <v>314758.26334582106</v>
      </c>
      <c r="F35" s="12">
        <f>BE!F35+BG!F35+CZ!F35+DK!F35+DE!F35+EE!F35+IE!F35+EL!F35+ES!F35+FR!F35+HR!F35+IT!F35+CY!F35+LV!F35+LT!F35+LU!F35+HU!F35+MT!F35+NL!F35+AT!F35+PL!F35+PT!F35+RO!F35+SI!F35+SK!F35+FI!F35+SE!F35+UK!F35</f>
        <v>319473.17491631676</v>
      </c>
      <c r="G35" s="12">
        <f>BE!G35+BG!G35+CZ!G35+DK!G35+DE!G35+EE!G35+IE!G35+EL!G35+ES!G35+FR!G35+HR!G35+IT!G35+CY!G35+LV!G35+LT!G35+LU!G35+HU!G35+MT!G35+NL!G35+AT!G35+PL!G35+PT!G35+RO!G35+SI!G35+SK!G35+FI!G35+SE!G35+UK!G35</f>
        <v>314168.21570231166</v>
      </c>
      <c r="H35" s="12">
        <f>BE!H35+BG!H35+CZ!H35+DK!H35+DE!H35+EE!H35+IE!H35+EL!H35+ES!H35+FR!H35+HR!H35+IT!H35+CY!H35+LV!H35+LT!H35+LU!H35+HU!H35+MT!H35+NL!H35+AT!H35+PL!H35+PT!H35+RO!H35+SI!H35+SK!H35+FI!H35+SE!H35+UK!H35</f>
        <v>306173.82182732516</v>
      </c>
      <c r="I35" s="12">
        <f>BE!I35+BG!I35+CZ!I35+DK!I35+DE!I35+EE!I35+IE!I35+EL!I35+ES!I35+FR!I35+HR!I35+IT!I35+CY!I35+LV!I35+LT!I35+LU!I35+HU!I35+MT!I35+NL!I35+AT!I35+PL!I35+PT!I35+RO!I35+SI!I35+SK!I35+FI!I35+SE!I35+UK!I35</f>
        <v>305308.77241347497</v>
      </c>
      <c r="J35" s="12">
        <f>BE!J35+BG!J35+CZ!J35+DK!J35+DE!J35+EE!J35+IE!J35+EL!J35+ES!J35+FR!J35+HR!J35+IT!J35+CY!J35+LV!J35+LT!J35+LU!J35+HU!J35+MT!J35+NL!J35+AT!J35+PL!J35+PT!J35+RO!J35+SI!J35+SK!J35+FI!J35+SE!J35+UK!J35</f>
        <v>302480.78326504864</v>
      </c>
      <c r="K35" s="12">
        <f>BE!K35+BG!K35+CZ!K35+DK!K35+DE!K35+EE!K35+IE!K35+EL!K35+ES!K35+FR!K35+HR!K35+IT!K35+CY!K35+LV!K35+LT!K35+LU!K35+HU!K35+MT!K35+NL!K35+AT!K35+PL!K35+PT!K35+RO!K35+SI!K35+SK!K35+FI!K35+SE!K35+UK!K35</f>
        <v>294939.01610468607</v>
      </c>
      <c r="L35" s="12">
        <f>BE!L35+BG!L35+CZ!L35+DK!L35+DE!L35+EE!L35+IE!L35+EL!L35+ES!L35+FR!L35+HR!L35+IT!L35+CY!L35+LV!L35+LT!L35+LU!L35+HU!L35+MT!L35+NL!L35+AT!L35+PL!L35+PT!L35+RO!L35+SI!L35+SK!L35+FI!L35+SE!L35+UK!L35</f>
        <v>291735.15563151712</v>
      </c>
      <c r="M35" s="12">
        <f>BE!M35+BG!M35+CZ!M35+DK!M35+DE!M35+EE!M35+IE!M35+EL!M35+ES!M35+FR!M35+HR!M35+IT!M35+CY!M35+LV!M35+LT!M35+LU!M35+HU!M35+MT!M35+NL!M35+AT!M35+PL!M35+PT!M35+RO!M35+SI!M35+SK!M35+FI!M35+SE!M35+UK!M35</f>
        <v>296604.2319271774</v>
      </c>
      <c r="N35" s="12">
        <f>BE!N35+BG!N35+CZ!N35+DK!N35+DE!N35+EE!N35+IE!N35+EL!N35+ES!N35+FR!N35+HR!N35+IT!N35+CY!N35+LV!N35+LT!N35+LU!N35+HU!N35+MT!N35+NL!N35+AT!N35+PL!N35+PT!N35+RO!N35+SI!N35+SK!N35+FI!N35+SE!N35+UK!N35</f>
        <v>302113.32379444689</v>
      </c>
      <c r="O35" s="12">
        <f>BE!O35+BG!O35+CZ!O35+DK!O35+DE!O35+EE!O35+IE!O35+EL!O35+ES!O35+FR!O35+HR!O35+IT!O35+CY!O35+LV!O35+LT!O35+LU!O35+HU!O35+MT!O35+NL!O35+AT!O35+PL!O35+PT!O35+RO!O35+SI!O35+SK!O35+FI!O35+SE!O35+UK!O35</f>
        <v>0</v>
      </c>
      <c r="P35" s="12">
        <f>BE!P35+BG!P35+CZ!P35+DK!P35+DE!P35+EE!P35+IE!P35+EL!P35+ES!P35+FR!P35+HR!P35+IT!P35+CY!P35+LV!P35+LT!P35+LU!P35+HU!P35+MT!P35+NL!P35+AT!P35+PL!P35+PT!P35+RO!P35+SI!P35+SK!P35+FI!P35+SE!P35+UK!P35</f>
        <v>0</v>
      </c>
      <c r="Q35" s="12">
        <f>BE!Q35+BG!Q35+CZ!Q35+DK!Q35+DE!Q35+EE!Q35+IE!Q35+EL!Q35+ES!Q35+FR!Q35+HR!Q35+IT!Q35+CY!Q35+LV!Q35+LT!Q35+LU!Q35+HU!Q35+MT!Q35+NL!Q35+AT!Q35+PL!Q35+PT!Q35+RO!Q35+SI!Q35+SK!Q35+FI!Q35+SE!Q35+UK!Q35</f>
        <v>0</v>
      </c>
      <c r="R35" s="12">
        <f>BE!R35+BG!R35+CZ!R35+DK!R35+DE!R35+EE!R35+IE!R35+EL!R35+ES!R35+FR!R35+HR!R35+IT!R35+CY!R35+LV!R35+LT!R35+LU!R35+HU!R35+MT!R35+NL!R35+AT!R35+PL!R35+PT!R35+RO!R35+SI!R35+SK!R35+FI!R35+SE!R35+UK!R35</f>
        <v>0</v>
      </c>
      <c r="S35" s="12">
        <f>BE!S35+BG!S35+CZ!S35+DK!S35+DE!S35+EE!S35+IE!S35+EL!S35+ES!S35+FR!S35+HR!S35+IT!S35+CY!S35+LV!S35+LT!S35+LU!S35+HU!S35+MT!S35+NL!S35+AT!S35+PL!S35+PT!S35+RO!S35+SI!S35+SK!S35+FI!S35+SE!S35+UK!S35</f>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24">
        <f>C32/C35</f>
        <v>1.3934105898101914E-2</v>
      </c>
      <c r="D37" s="124">
        <f t="shared" ref="D37:N37" si="1">D32/D35</f>
        <v>1.8059239162038065E-2</v>
      </c>
      <c r="E37" s="124">
        <f t="shared" si="1"/>
        <v>2.4523272610341065E-2</v>
      </c>
      <c r="F37" s="124">
        <f t="shared" si="1"/>
        <v>3.0835913847413098E-2</v>
      </c>
      <c r="G37" s="124">
        <f t="shared" si="1"/>
        <v>3.9129638623715483E-2</v>
      </c>
      <c r="H37" s="124">
        <f t="shared" si="1"/>
        <v>4.6231761885733587E-2</v>
      </c>
      <c r="I37" s="125">
        <f t="shared" si="1"/>
        <v>5.2001009326056259E-2</v>
      </c>
      <c r="J37" s="124">
        <f t="shared" si="1"/>
        <v>3.9594455058543608E-2</v>
      </c>
      <c r="K37" s="124">
        <f t="shared" si="1"/>
        <v>5.5739819552067263E-2</v>
      </c>
      <c r="L37" s="124">
        <f t="shared" si="1"/>
        <v>5.9476014202226438E-2</v>
      </c>
      <c r="M37" s="124">
        <f t="shared" si="1"/>
        <v>6.5376125086919298E-2</v>
      </c>
      <c r="N37" s="124">
        <f t="shared" si="1"/>
        <v>6.7090298568629331E-2</v>
      </c>
      <c r="O37" s="124" t="s">
        <v>123</v>
      </c>
      <c r="P37" s="124" t="s">
        <v>123</v>
      </c>
      <c r="Q37" s="124" t="s">
        <v>123</v>
      </c>
      <c r="R37" s="124" t="s">
        <v>123</v>
      </c>
      <c r="S37" s="124" t="s">
        <v>123</v>
      </c>
    </row>
    <row r="38" spans="1:19" s="4" customFormat="1" ht="22.5" customHeight="1" x14ac:dyDescent="0.35"/>
    <row r="39" spans="1:19" s="7" customFormat="1" ht="27" customHeight="1" x14ac:dyDescent="0.35">
      <c r="A39" s="8" t="s">
        <v>31</v>
      </c>
    </row>
    <row r="40" spans="1:19" s="4" customFormat="1" ht="15" customHeight="1" x14ac:dyDescent="0.35">
      <c r="A40" s="4" t="s">
        <v>32</v>
      </c>
      <c r="C40" s="9">
        <f>BE!C40+BG!C40+CZ!C40+DK!C40+DE!C40+EE!C40+IE!C40+EL!C40+ES!C40+FR!C40+HR!C40+IT!C40+CY!C40+LV!C40+LT!C40+LU!C40+HU!C40+MT!C40+NL!C40+AT!C40+PL!C40+PT!C40+RO!C40+SI!C40+SK!C40+FI!C40+SE!C40+UK!C40</f>
        <v>53353.673159482285</v>
      </c>
      <c r="D40" s="9">
        <f>BE!D40+BG!D40+CZ!D40+DK!D40+DE!D40+EE!D40+IE!D40+EL!D40+ES!D40+FR!D40+HR!D40+IT!D40+CY!D40+LV!D40+LT!D40+LU!D40+HU!D40+MT!D40+NL!D40+AT!D40+PL!D40+PT!D40+RO!D40+SI!D40+SK!D40+FI!D40+SE!D40+UK!D40</f>
        <v>55721.165833836996</v>
      </c>
      <c r="E40" s="9">
        <f>BE!E40+BG!E40+CZ!E40+DK!E40+DE!E40+EE!E40+IE!E40+EL!E40+ES!E40+FR!E40+HR!E40+IT!E40+CY!E40+LV!E40+LT!E40+LU!E40+HU!E40+MT!E40+NL!E40+AT!E40+PL!E40+PT!E40+RO!E40+SI!E40+SK!E40+FI!E40+SE!E40+UK!E40</f>
        <v>57169.062024428946</v>
      </c>
      <c r="F40" s="9">
        <f>BE!F40+BG!F40+CZ!F40+DK!F40+DE!F40+EE!F40+IE!F40+EL!F40+ES!F40+FR!F40+HR!F40+IT!F40+CY!F40+LV!F40+LT!F40+LU!F40+HU!F40+MT!F40+NL!F40+AT!F40+PL!F40+PT!F40+RO!F40+SI!F40+SK!F40+FI!F40+SE!F40+UK!F40</f>
        <v>60639.06618999051</v>
      </c>
      <c r="G40" s="9">
        <f>BE!G40+BG!G40+CZ!G40+DK!G40+DE!G40+EE!G40+IE!G40+EL!G40+ES!G40+FR!G40+HR!G40+IT!G40+CY!G40+LV!G40+LT!G40+LU!G40+HU!G40+MT!G40+NL!G40+AT!G40+PL!G40+PT!G40+RO!G40+SI!G40+SK!G40+FI!G40+SE!G40+UK!G40</f>
        <v>62873.714123775142</v>
      </c>
      <c r="H40" s="9">
        <f>BE!H40+BG!H40+CZ!H40+DK!H40+DE!H40+EE!H40+IE!H40+EL!H40+ES!H40+FR!H40+HR!H40+IT!H40+CY!H40+LV!H40+LT!H40+LU!H40+HU!H40+MT!H40+NL!H40+AT!H40+PL!H40+PT!H40+RO!H40+SI!H40+SK!H40+FI!H40+SE!H40+UK!H40</f>
        <v>64771.572672213188</v>
      </c>
      <c r="I40" s="10">
        <f>BE!I40+BG!I40+CZ!I40+DK!I40+DE!I40+EE!I40+IE!I40+EL!I40+ES!I40+FR!I40+HR!I40+IT!I40+CY!I40+LV!I40+LT!I40+LU!I40+HU!I40+MT!I40+NL!I40+AT!I40+PL!I40+PT!I40+RO!I40+SI!I40+SK!I40+FI!I40+SE!I40+UK!I40</f>
        <v>69732.890879536513</v>
      </c>
      <c r="J40" s="9">
        <f>BE!J40+BG!J40+CZ!J40+DK!J40+DE!J40+EE!J40+IE!J40+EL!J40+ES!J40+FR!J40+HR!J40+IT!J40+CY!J40+LV!J40+LT!J40+LU!J40+HU!J40+MT!J40+NL!J40+AT!J40+PL!J40+PT!J40+RO!J40+SI!J40+SK!J40+FI!J40+SE!J40+UK!J40</f>
        <v>65123.137691379394</v>
      </c>
      <c r="K40" s="9">
        <f>BE!K40+BG!K40+CZ!K40+DK!K40+DE!K40+EE!K40+IE!K40+EL!K40+ES!K40+FR!K40+HR!K40+IT!K40+CY!K40+LV!K40+LT!K40+LU!K40+HU!K40+MT!K40+NL!K40+AT!K40+PL!K40+PT!K40+RO!K40+SI!K40+SK!K40+FI!K40+SE!K40+UK!K40</f>
        <v>69230.960851424607</v>
      </c>
      <c r="L40" s="9">
        <f>BE!L40+BG!L40+CZ!L40+DK!L40+DE!L40+EE!L40+IE!L40+EL!L40+ES!L40+FR!L40+HR!L40+IT!L40+CY!L40+LV!L40+LT!L40+LU!L40+HU!L40+MT!L40+NL!L40+AT!L40+PL!L40+PT!L40+RO!L40+SI!L40+SK!L40+FI!L40+SE!L40+UK!L40</f>
        <v>71697.589376073083</v>
      </c>
      <c r="M40" s="9">
        <f>BE!M40+BG!M40+CZ!M40+DK!M40+DE!M40+EE!M40+IE!M40+EL!M40+ES!M40+FR!M40+HR!M40+IT!M40+CY!M40+LV!M40+LT!M40+LU!M40+HU!M40+MT!M40+NL!M40+AT!M40+PL!M40+PT!M40+RO!M40+SI!M40+SK!M40+FI!M40+SE!M40+UK!M40</f>
        <v>68683.300986303002</v>
      </c>
      <c r="N40" s="9">
        <f>BE!N40+BG!N40+CZ!N40+DK!N40+DE!N40+EE!N40+IE!N40+EL!N40+ES!N40+FR!N40+HR!N40+IT!N40+CY!N40+LV!N40+LT!N40+LU!N40+HU!N40+MT!N40+NL!N40+AT!N40+PL!N40+PT!N40+RO!N40+SI!N40+SK!N40+FI!N40+SE!N40+UK!N40</f>
        <v>72660.125878646752</v>
      </c>
      <c r="O40" s="9">
        <f>BE!O40+BG!O40+CZ!O40+DK!O40+DE!O40+EE!O40+IE!O40+EL!O40+ES!O40+FR!O40+HR!O40+IT!O40+CY!O40+LV!O40+LT!O40+LU!O40+HU!O40+MT!O40+NL!O40+AT!O40+PL!O40+PT!O40+RO!O40+SI!O40+SK!O40+FI!O40+SE!O40+UK!O40</f>
        <v>0</v>
      </c>
      <c r="P40" s="9">
        <f>BE!P40+BG!P40+CZ!P40+DK!P40+DE!P40+EE!P40+IE!P40+EL!P40+ES!P40+FR!P40+HR!P40+IT!P40+CY!P40+LV!P40+LT!P40+LU!P40+HU!P40+MT!P40+NL!P40+AT!P40+PL!P40+PT!P40+RO!P40+SI!P40+SK!P40+FI!P40+SE!P40+UK!P40</f>
        <v>0</v>
      </c>
      <c r="Q40" s="9">
        <f>BE!Q40+BG!Q40+CZ!Q40+DK!Q40+DE!Q40+EE!Q40+IE!Q40+EL!Q40+ES!Q40+FR!Q40+HR!Q40+IT!Q40+CY!Q40+LV!Q40+LT!Q40+LU!Q40+HU!Q40+MT!Q40+NL!Q40+AT!Q40+PL!Q40+PT!Q40+RO!Q40+SI!Q40+SK!Q40+FI!Q40+SE!Q40+UK!Q40</f>
        <v>0</v>
      </c>
      <c r="R40" s="9">
        <f>BE!R40+BG!R40+CZ!R40+DK!R40+DE!R40+EE!R40+IE!R40+EL!R40+ES!R40+FR!R40+HR!R40+IT!R40+CY!R40+LV!R40+LT!R40+LU!R40+HU!R40+MT!R40+NL!R40+AT!R40+PL!R40+PT!R40+RO!R40+SI!R40+SK!R40+FI!R40+SE!R40+UK!R40</f>
        <v>0</v>
      </c>
      <c r="S40" s="9">
        <f>BE!S40+BG!S40+CZ!S40+DK!S40+DE!S40+EE!S40+IE!S40+EL!S40+ES!S40+FR!S40+HR!S40+IT!S40+CY!S40+LV!S40+LT!S40+LU!S40+HU!S40+MT!S40+NL!S40+AT!S40+PL!S40+PT!S40+RO!S40+SI!S40+SK!S40+FI!S40+SE!S40+UK!S40</f>
        <v>0</v>
      </c>
    </row>
    <row r="41" spans="1:19" s="4" customFormat="1" ht="15" customHeight="1" x14ac:dyDescent="0.35">
      <c r="A41" s="4" t="s">
        <v>33</v>
      </c>
      <c r="C41" s="9">
        <f>BE!C41+BG!C41+CZ!C41+DK!C41+DE!C41+EE!C41+IE!C41+EL!C41+ES!C41+FR!C41+HR!C41+IT!C41+CY!C41+LV!C41+LT!C41+LU!C41+HU!C41+MT!C41+NL!C41+AT!C41+PL!C41+PT!C41+RO!C41+SI!C41+SK!C41+FI!C41+SE!C41+UK!C41</f>
        <v>6146.304350323011</v>
      </c>
      <c r="D41" s="9">
        <f>BE!D41+BG!D41+CZ!D41+DK!D41+DE!D41+EE!D41+IE!D41+EL!D41+ES!D41+FR!D41+HR!D41+IT!D41+CY!D41+LV!D41+LT!D41+LU!D41+HU!D41+MT!D41+NL!D41+AT!D41+PL!D41+PT!D41+RO!D41+SI!D41+SK!D41+FI!D41+SE!D41+UK!D41</f>
        <v>6703.161629612965</v>
      </c>
      <c r="E41" s="9">
        <f>BE!E41+BG!E41+CZ!E41+DK!E41+DE!E41+EE!E41+IE!E41+EL!E41+ES!E41+FR!E41+HR!E41+IT!E41+CY!E41+LV!E41+LT!E41+LU!E41+HU!E41+MT!E41+NL!E41+AT!E41+PL!E41+PT!E41+RO!E41+SI!E41+SK!E41+FI!E41+SE!E41+UK!E41</f>
        <v>7045.4096283821455</v>
      </c>
      <c r="F41" s="9">
        <f>BE!F41+BG!F41+CZ!F41+DK!F41+DE!F41+EE!F41+IE!F41+EL!F41+ES!F41+FR!F41+HR!F41+IT!F41+CY!F41+LV!F41+LT!F41+LU!F41+HU!F41+MT!F41+NL!F41+AT!F41+PL!F41+PT!F41+RO!F41+SI!F41+SK!F41+FI!F41+SE!F41+UK!F41</f>
        <v>7284.9330462313355</v>
      </c>
      <c r="G41" s="9">
        <f>BE!G41+BG!G41+CZ!G41+DK!G41+DE!G41+EE!G41+IE!G41+EL!G41+ES!G41+FR!G41+HR!G41+IT!G41+CY!G41+LV!G41+LT!G41+LU!G41+HU!G41+MT!G41+NL!G41+AT!G41+PL!G41+PT!G41+RO!G41+SI!G41+SK!G41+FI!G41+SE!G41+UK!G41</f>
        <v>7937.6152895999412</v>
      </c>
      <c r="H41" s="9">
        <f>BE!H41+BG!H41+CZ!H41+DK!H41+DE!H41+EE!H41+IE!H41+EL!H41+ES!H41+FR!H41+HR!H41+IT!H41+CY!H41+LV!H41+LT!H41+LU!H41+HU!H41+MT!H41+NL!H41+AT!H41+PL!H41+PT!H41+RO!H41+SI!H41+SK!H41+FI!H41+SE!H41+UK!H41</f>
        <v>8442.9854612483996</v>
      </c>
      <c r="I41" s="10">
        <f>BE!I41+BG!I41+CZ!I41+DK!I41+DE!I41+EE!I41+IE!I41+EL!I41+ES!I41+FR!I41+HR!I41+IT!I41+CY!I41+LV!I41+LT!I41+LU!I41+HU!I41+MT!I41+NL!I41+AT!I41+PL!I41+PT!I41+RO!I41+SI!I41+SK!I41+FI!I41+SE!I41+UK!I41</f>
        <v>10162.116420671844</v>
      </c>
      <c r="J41" s="9">
        <f>BE!J41+BG!J41+CZ!J41+DK!J41+DE!J41+EE!J41+IE!J41+EL!J41+ES!J41+FR!J41+HR!J41+IT!J41+CY!J41+LV!J41+LT!J41+LU!J41+HU!J41+MT!J41+NL!J41+AT!J41+PL!J41+PT!J41+RO!J41+SI!J41+SK!J41+FI!J41+SE!J41+UK!J41</f>
        <v>10028.121575758165</v>
      </c>
      <c r="K41" s="9">
        <f>BE!K41+BG!K41+CZ!K41+DK!K41+DE!K41+EE!K41+IE!K41+EL!K41+ES!K41+FR!K41+HR!K41+IT!K41+CY!K41+LV!K41+LT!K41+LU!K41+HU!K41+MT!K41+NL!K41+AT!K41+PL!K41+PT!K41+RO!K41+SI!K41+SK!K41+FI!K41+SE!K41+UK!K41</f>
        <v>11341.18536043946</v>
      </c>
      <c r="L41" s="9">
        <f>BE!L41+BG!L41+CZ!L41+DK!L41+DE!L41+EE!L41+IE!L41+EL!L41+ES!L41+FR!L41+HR!L41+IT!L41+CY!L41+LV!L41+LT!L41+LU!L41+HU!L41+MT!L41+NL!L41+AT!L41+PL!L41+PT!L41+RO!L41+SI!L41+SK!L41+FI!L41+SE!L41+UK!L41</f>
        <v>12048.722146043065</v>
      </c>
      <c r="M41" s="9">
        <f>BE!M41+BG!M41+CZ!M41+DK!M41+DE!M41+EE!M41+IE!M41+EL!M41+ES!M41+FR!M41+HR!M41+IT!M41+CY!M41+LV!M41+LT!M41+LU!M41+HU!M41+MT!M41+NL!M41+AT!M41+PL!M41+PT!M41+RO!M41+SI!M41+SK!M41+FI!M41+SE!M41+UK!M41</f>
        <v>12318.201436340873</v>
      </c>
      <c r="N41" s="9">
        <f>BE!N41+BG!N41+CZ!N41+DK!N41+DE!N41+EE!N41+IE!N41+EL!N41+ES!N41+FR!N41+HR!N41+IT!N41+CY!N41+LV!N41+LT!N41+LU!N41+HU!N41+MT!N41+NL!N41+AT!N41+PL!N41+PT!N41+RO!N41+SI!N41+SK!N41+FI!N41+SE!N41+UK!N41</f>
        <v>12930.189284084696</v>
      </c>
      <c r="O41" s="9">
        <f>BE!O41+BG!O41+CZ!O41+DK!O41+DE!O41+EE!O41+IE!O41+EL!O41+ES!O41+FR!O41+HR!O41+IT!O41+CY!O41+LV!O41+LT!O41+LU!O41+HU!O41+MT!O41+NL!O41+AT!O41+PL!O41+PT!O41+RO!O41+SI!O41+SK!O41+FI!O41+SE!O41+UK!O41</f>
        <v>0</v>
      </c>
      <c r="P41" s="9">
        <f>BE!P41+BG!P41+CZ!P41+DK!P41+DE!P41+EE!P41+IE!P41+EL!P41+ES!P41+FR!P41+HR!P41+IT!P41+CY!P41+LV!P41+LT!P41+LU!P41+HU!P41+MT!P41+NL!P41+AT!P41+PL!P41+PT!P41+RO!P41+SI!P41+SK!P41+FI!P41+SE!P41+UK!P41</f>
        <v>0</v>
      </c>
      <c r="Q41" s="9">
        <f>BE!Q41+BG!Q41+CZ!Q41+DK!Q41+DE!Q41+EE!Q41+IE!Q41+EL!Q41+ES!Q41+FR!Q41+HR!Q41+IT!Q41+CY!Q41+LV!Q41+LT!Q41+LU!Q41+HU!Q41+MT!Q41+NL!Q41+AT!Q41+PL!Q41+PT!Q41+RO!Q41+SI!Q41+SK!Q41+FI!Q41+SE!Q41+UK!Q41</f>
        <v>0</v>
      </c>
      <c r="R41" s="9">
        <f>BE!R41+BG!R41+CZ!R41+DK!R41+DE!R41+EE!R41+IE!R41+EL!R41+ES!R41+FR!R41+HR!R41+IT!R41+CY!R41+LV!R41+LT!R41+LU!R41+HU!R41+MT!R41+NL!R41+AT!R41+PL!R41+PT!R41+RO!R41+SI!R41+SK!R41+FI!R41+SE!R41+UK!R41</f>
        <v>0</v>
      </c>
      <c r="S41" s="9">
        <f>BE!S41+BG!S41+CZ!S41+DK!S41+DE!S41+EE!S41+IE!S41+EL!S41+ES!S41+FR!S41+HR!S41+IT!S41+CY!S41+LV!S41+LT!S41+LU!S41+HU!S41+MT!S41+NL!S41+AT!S41+PL!S41+PT!S41+RO!S41+SI!S41+SK!S41+FI!S41+SE!S41+UK!S41</f>
        <v>0</v>
      </c>
    </row>
    <row r="42" spans="1:19" s="4" customFormat="1" ht="15" customHeight="1" x14ac:dyDescent="0.35">
      <c r="A42" s="4" t="s">
        <v>34</v>
      </c>
      <c r="C42" s="9">
        <f>BE!C42+BG!C42+CZ!C42+DK!C42+DE!C42+EE!C42+IE!C42+EL!C42+ES!C42+FR!C42+HR!C42+IT!C42+CY!C42+LV!C42+LT!C42+LU!C42+HU!C42+MT!C42+NL!C42+AT!C42+PL!C42+PT!C42+RO!C42+SI!C42+SK!C42+FI!C42+SE!C42+UK!C42</f>
        <v>1782.6784753152047</v>
      </c>
      <c r="D42" s="9">
        <f>BE!D42+BG!D42+CZ!D42+DK!D42+DE!D42+EE!D42+IE!D42+EL!D42+ES!D42+FR!D42+HR!D42+IT!D42+CY!D42+LV!D42+LT!D42+LU!D42+HU!D42+MT!D42+NL!D42+AT!D42+PL!D42+PT!D42+RO!D42+SI!D42+SK!D42+FI!D42+SE!D42+UK!D42</f>
        <v>2314.7631583173643</v>
      </c>
      <c r="E42" s="9">
        <f>BE!E42+BG!E42+CZ!E42+DK!E42+DE!E42+EE!E42+IE!E42+EL!E42+ES!E42+FR!E42+HR!E42+IT!E42+CY!E42+LV!E42+LT!E42+LU!E42+HU!E42+MT!E42+NL!E42+AT!E42+PL!E42+PT!E42+RO!E42+SI!E42+SK!E42+FI!E42+SE!E42+UK!E42</f>
        <v>2874.493289149716</v>
      </c>
      <c r="F42" s="9">
        <f>BE!F42+BG!F42+CZ!F42+DK!F42+DE!F42+EE!F42+IE!F42+EL!F42+ES!F42+FR!F42+HR!F42+IT!F42+CY!F42+LV!F42+LT!F42+LU!F42+HU!F42+MT!F42+NL!F42+AT!F42+PL!F42+PT!F42+RO!F42+SI!F42+SK!F42+FI!F42+SE!F42+UK!F42</f>
        <v>3534.2056772730721</v>
      </c>
      <c r="G42" s="9">
        <f>BE!G42+BG!G42+CZ!G42+DK!G42+DE!G42+EE!G42+IE!G42+EL!G42+ES!G42+FR!G42+HR!G42+IT!G42+CY!G42+LV!G42+LT!G42+LU!G42+HU!G42+MT!G42+NL!G42+AT!G42+PL!G42+PT!G42+RO!G42+SI!G42+SK!G42+FI!G42+SE!G42+UK!G42</f>
        <v>4236.9183474526626</v>
      </c>
      <c r="H42" s="9">
        <f>BE!H42+BG!H42+CZ!H42+DK!H42+DE!H42+EE!H42+IE!H42+EL!H42+ES!H42+FR!H42+HR!H42+IT!H42+CY!H42+LV!H42+LT!H42+LU!H42+HU!H42+MT!H42+NL!H42+AT!H42+PL!H42+PT!H42+RO!H42+SI!H42+SK!H42+FI!H42+SE!H42+UK!H42</f>
        <v>4966.9894219107018</v>
      </c>
      <c r="I42" s="9">
        <f>BE!I42+BG!I42+CZ!I42+DK!I42+DE!I42+EE!I42+IE!I42+EL!I42+ES!I42+FR!I42+HR!I42+IT!I42+CY!I42+LV!I42+LT!I42+LU!I42+HU!I42+MT!I42+NL!I42+AT!I42+PL!I42+PT!I42+RO!I42+SI!I42+SK!I42+FI!I42+SE!I42+UK!I42</f>
        <v>5512.4702156487729</v>
      </c>
      <c r="J42" s="9">
        <f>BE!J42+BG!J42+CZ!J42+DK!J42+DE!J42+EE!J42+IE!J42+EL!J42+ES!J42+FR!J42+HR!J42+IT!J42+CY!J42+LV!J42+LT!J42+LU!J42+HU!J42+MT!J42+NL!J42+AT!J42+PL!J42+PT!J42+RO!J42+SI!J42+SK!J42+FI!J42+SE!J42+UK!J42</f>
        <v>6338.8363989822101</v>
      </c>
      <c r="K42" s="9">
        <f>BE!K42+BG!K42+CZ!K42+DK!K42+DE!K42+EE!K42+IE!K42+EL!K42+ES!K42+FR!K42+HR!K42+IT!K42+CY!K42+LV!K42+LT!K42+LU!K42+HU!K42+MT!K42+NL!K42+AT!K42+PL!K42+PT!K42+RO!K42+SI!K42+SK!K42+FI!K42+SE!K42+UK!K42</f>
        <v>6902.865469886453</v>
      </c>
      <c r="L42" s="9">
        <f>BE!L42+BG!L42+CZ!L42+DK!L42+DE!L42+EE!L42+IE!L42+EL!L42+ES!L42+FR!L42+HR!L42+IT!L42+CY!L42+LV!L42+LT!L42+LU!L42+HU!L42+MT!L42+NL!L42+AT!L42+PL!L42+PT!L42+RO!L42+SI!L42+SK!L42+FI!L42+SE!L42+UK!L42</f>
        <v>7388.08632730313</v>
      </c>
      <c r="M42" s="9">
        <f>BE!M42+BG!M42+CZ!M42+DK!M42+DE!M42+EE!M42+IE!M42+EL!M42+ES!M42+FR!M42+HR!M42+IT!M42+CY!M42+LV!M42+LT!M42+LU!M42+HU!M42+MT!M42+NL!M42+AT!M42+PL!M42+PT!M42+RO!M42+SI!M42+SK!M42+FI!M42+SE!M42+UK!M42</f>
        <v>8174.9992951520271</v>
      </c>
      <c r="N42" s="9">
        <f>BE!N42+BG!N42+CZ!N42+DK!N42+DE!N42+EE!N42+IE!N42+EL!N42+ES!N42+FR!N42+HR!N42+IT!N42+CY!N42+LV!N42+LT!N42+LU!N42+HU!N42+MT!N42+NL!N42+AT!N42+PL!N42+PT!N42+RO!N42+SI!N42+SK!N42+FI!N42+SE!N42+UK!N42</f>
        <v>8607.1091465068203</v>
      </c>
      <c r="O42" s="9">
        <f>BE!O42+BG!O42+CZ!O42+DK!O42+DE!O42+EE!O42+IE!O42+EL!O42+ES!O42+FR!O42+HR!O42+IT!O42+CY!O42+LV!O42+LT!O42+LU!O42+HU!O42+MT!O42+NL!O42+AT!O42+PL!O42+PT!O42+RO!O42+SI!O42+SK!O42+FI!O42+SE!O42+UK!O42</f>
        <v>0</v>
      </c>
      <c r="P42" s="9">
        <f>BE!P42+BG!P42+CZ!P42+DK!P42+DE!P42+EE!P42+IE!P42+EL!P42+ES!P42+FR!P42+HR!P42+IT!P42+CY!P42+LV!P42+LT!P42+LU!P42+HU!P42+MT!P42+NL!P42+AT!P42+PL!P42+PT!P42+RO!P42+SI!P42+SK!P42+FI!P42+SE!P42+UK!P42</f>
        <v>0</v>
      </c>
      <c r="Q42" s="9">
        <f>BE!Q42+BG!Q42+CZ!Q42+DK!Q42+DE!Q42+EE!Q42+IE!Q42+EL!Q42+ES!Q42+FR!Q42+HR!Q42+IT!Q42+CY!Q42+LV!Q42+LT!Q42+LU!Q42+HU!Q42+MT!Q42+NL!Q42+AT!Q42+PL!Q42+PT!Q42+RO!Q42+SI!Q42+SK!Q42+FI!Q42+SE!Q42+UK!Q42</f>
        <v>0</v>
      </c>
      <c r="R42" s="9">
        <f>BE!R42+BG!R42+CZ!R42+DK!R42+DE!R42+EE!R42+IE!R42+EL!R42+ES!R42+FR!R42+HR!R42+IT!R42+CY!R42+LV!R42+LT!R42+LU!R42+HU!R42+MT!R42+NL!R42+AT!R42+PL!R42+PT!R42+RO!R42+SI!R42+SK!R42+FI!R42+SE!R42+UK!R42</f>
        <v>0</v>
      </c>
      <c r="S42" s="9">
        <f>BE!S42+BG!S42+CZ!S42+DK!S42+DE!S42+EE!S42+IE!S42+EL!S42+ES!S42+FR!S42+HR!S42+IT!S42+CY!S42+LV!S42+LT!S42+LU!S42+HU!S42+MT!S42+NL!S42+AT!S42+PL!S42+PT!S42+RO!S42+SI!S42+SK!S42+FI!S42+SE!S42+UK!S42</f>
        <v>0</v>
      </c>
    </row>
    <row r="43" spans="1:19" s="4" customFormat="1" ht="15" customHeight="1" x14ac:dyDescent="0.35">
      <c r="A43" s="11" t="s">
        <v>35</v>
      </c>
      <c r="C43" s="12">
        <f>BE!C43+BG!C43+CZ!C43+DK!C43+DE!C43+EE!C43+IE!C43+EL!C43+ES!C43+FR!C43+HR!C43+IT!C43+CY!C43+LV!C43+LT!C43+LU!C43+HU!C43+MT!C43+NL!C43+AT!C43+PL!C43+PT!C43+RO!C43+SI!C43+SK!C43+FI!C43+SE!C43+UK!C43</f>
        <v>61282.655985120487</v>
      </c>
      <c r="D43" s="12">
        <f>BE!D43+BG!D43+CZ!D43+DK!D43+DE!D43+EE!D43+IE!D43+EL!D43+ES!D43+FR!D43+HR!D43+IT!D43+CY!D43+LV!D43+LT!D43+LU!D43+HU!D43+MT!D43+NL!D43+AT!D43+PL!D43+PT!D43+RO!D43+SI!D43+SK!D43+FI!D43+SE!D43+UK!D43</f>
        <v>64739.090621767326</v>
      </c>
      <c r="E43" s="12">
        <f>BE!E43+BG!E43+CZ!E43+DK!E43+DE!E43+EE!E43+IE!E43+EL!E43+ES!E43+FR!E43+HR!E43+IT!E43+CY!E43+LV!E43+LT!E43+LU!E43+HU!E43+MT!E43+NL!E43+AT!E43+PL!E43+PT!E43+RO!E43+SI!E43+SK!E43+FI!E43+SE!E43+UK!E43</f>
        <v>67088.964941960832</v>
      </c>
      <c r="F43" s="12">
        <f>BE!F43+BG!F43+CZ!F43+DK!F43+DE!F43+EE!F43+IE!F43+EL!F43+ES!F43+FR!F43+HR!F43+IT!F43+CY!F43+LV!F43+LT!F43+LU!F43+HU!F43+MT!F43+NL!F43+AT!F43+PL!F43+PT!F43+RO!F43+SI!F43+SK!F43+FI!F43+SE!F43+UK!F43</f>
        <v>71458.204913494919</v>
      </c>
      <c r="G43" s="12">
        <f>BE!G43+BG!G43+CZ!G43+DK!G43+DE!G43+EE!G43+IE!G43+EL!G43+ES!G43+FR!G43+HR!G43+IT!G43+CY!G43+LV!G43+LT!G43+LU!G43+HU!G43+MT!G43+NL!G43+AT!G43+PL!G43+PT!G43+RO!G43+SI!G43+SK!G43+FI!G43+SE!G43+UK!G43</f>
        <v>75048.247760827755</v>
      </c>
      <c r="H43" s="12">
        <f>BE!H43+BG!H43+CZ!H43+DK!H43+DE!H43+EE!H43+IE!H43+EL!H43+ES!H43+FR!H43+HR!H43+IT!H43+CY!H43+LV!H43+LT!H43+LU!H43+HU!H43+MT!H43+NL!H43+AT!H43+PL!H43+PT!H43+RO!H43+SI!H43+SK!H43+FI!H43+SE!H43+UK!H43</f>
        <v>78181.547555372264</v>
      </c>
      <c r="I43" s="12">
        <f>BE!I43+BG!I43+CZ!I43+DK!I43+DE!I43+EE!I43+IE!I43+EL!I43+ES!I43+FR!I43+HR!I43+IT!I43+CY!I43+LV!I43+LT!I43+LU!I43+HU!I43+MT!I43+NL!I43+AT!I43+PL!I43+PT!I43+RO!I43+SI!I43+SK!I43+FI!I43+SE!I43+UK!I43</f>
        <v>85407.477515857128</v>
      </c>
      <c r="J43" s="12">
        <f>BE!J43+BG!J43+CZ!J43+DK!J43+DE!J43+EE!J43+IE!J43+EL!J43+ES!J43+FR!J43+HR!J43+IT!J43+CY!J43+LV!J43+LT!J43+LU!J43+HU!J43+MT!J43+NL!J43+AT!J43+PL!J43+PT!J43+RO!J43+SI!J43+SK!J43+FI!J43+SE!J43+UK!J43</f>
        <v>81490.095666119771</v>
      </c>
      <c r="K43" s="12">
        <f>BE!K43+BG!K43+CZ!K43+DK!K43+DE!K43+EE!K43+IE!K43+EL!K43+ES!K43+FR!K43+HR!K43+IT!K43+CY!K43+LV!K43+LT!K43+LU!K43+HU!K43+MT!K43+NL!K43+AT!K43+PL!K43+PT!K43+RO!K43+SI!K43+SK!K43+FI!K43+SE!K43+UK!K43</f>
        <v>87475.011681750519</v>
      </c>
      <c r="L43" s="12">
        <f>BE!L43+BG!L43+CZ!L43+DK!L43+DE!L43+EE!L43+IE!L43+EL!L43+ES!L43+FR!L43+HR!L43+IT!L43+CY!L43+LV!L43+LT!L43+LU!L43+HU!L43+MT!L43+NL!L43+AT!L43+PL!L43+PT!L43+RO!L43+SI!L43+SK!L43+FI!L43+SE!L43+UK!L43</f>
        <v>91134.397849419242</v>
      </c>
      <c r="M43" s="12">
        <f>BE!M43+BG!M43+CZ!M43+DK!M43+DE!M43+EE!M43+IE!M43+EL!M43+ES!M43+FR!M43+HR!M43+IT!M43+CY!M43+LV!M43+LT!M43+LU!M43+HU!M43+MT!M43+NL!M43+AT!M43+PL!M43+PT!M43+RO!M43+SI!M43+SK!M43+FI!M43+SE!M43+UK!M43</f>
        <v>89176.501717795894</v>
      </c>
      <c r="N43" s="12">
        <f>BE!N43+BG!N43+CZ!N43+DK!N43+DE!N43+EE!N43+IE!N43+EL!N43+ES!N43+FR!N43+HR!N43+IT!N43+CY!N43+LV!N43+LT!N43+LU!N43+HU!N43+MT!N43+NL!N43+AT!N43+PL!N43+PT!N43+RO!N43+SI!N43+SK!N43+FI!N43+SE!N43+UK!N43</f>
        <v>94197.424309238282</v>
      </c>
      <c r="O43" s="12">
        <f>BE!O43+BG!O43+CZ!O43+DK!O43+DE!O43+EE!O43+IE!O43+EL!O43+ES!O43+FR!O43+HR!O43+IT!O43+CY!O43+LV!O43+LT!O43+LU!O43+HU!O43+MT!O43+NL!O43+AT!O43+PL!O43+PT!O43+RO!O43+SI!O43+SK!O43+FI!O43+SE!O43+UK!O43</f>
        <v>0</v>
      </c>
      <c r="P43" s="12">
        <f>BE!P43+BG!P43+CZ!P43+DK!P43+DE!P43+EE!P43+IE!P43+EL!P43+ES!P43+FR!P43+HR!P43+IT!P43+CY!P43+LV!P43+LT!P43+LU!P43+HU!P43+MT!P43+NL!P43+AT!P43+PL!P43+PT!P43+RO!P43+SI!P43+SK!P43+FI!P43+SE!P43+UK!P43</f>
        <v>0</v>
      </c>
      <c r="Q43" s="12">
        <f>BE!Q43+BG!Q43+CZ!Q43+DK!Q43+DE!Q43+EE!Q43+IE!Q43+EL!Q43+ES!Q43+FR!Q43+HR!Q43+IT!Q43+CY!Q43+LV!Q43+LT!Q43+LU!Q43+HU!Q43+MT!Q43+NL!Q43+AT!Q43+PL!Q43+PT!Q43+RO!Q43+SI!Q43+SK!Q43+FI!Q43+SE!Q43+UK!Q43</f>
        <v>0</v>
      </c>
      <c r="R43" s="12">
        <f>BE!R43+BG!R43+CZ!R43+DK!R43+DE!R43+EE!R43+IE!R43+EL!R43+ES!R43+FR!R43+HR!R43+IT!R43+CY!R43+LV!R43+LT!R43+LU!R43+HU!R43+MT!R43+NL!R43+AT!R43+PL!R43+PT!R43+RO!R43+SI!R43+SK!R43+FI!R43+SE!R43+UK!R43</f>
        <v>0</v>
      </c>
      <c r="S43" s="12">
        <f>BE!S43+BG!S43+CZ!S43+DK!S43+DE!S43+EE!S43+IE!S43+EL!S43+ES!S43+FR!S43+HR!S43+IT!S43+CY!S43+LV!S43+LT!S43+LU!S43+HU!S43+MT!S43+NL!S43+AT!S43+PL!S43+PT!S43+RO!S43+SI!S43+SK!S43+FI!S43+SE!S43+UK!S43</f>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f>BE!C45+BG!C45+CZ!C45+DK!C45+DE!C45+EE!C45+IE!C45+EL!C45+ES!C45+FR!C45+HR!C45+IT!C45+CY!C45+LV!C45+LT!C45+LU!C45+HU!C45+MT!C45+NL!C45+AT!C45+PL!C45+PT!C45+RO!C45+SI!C45+SK!C45+FI!C45+SE!C45+UK!C45</f>
        <v>598474.12060562952</v>
      </c>
      <c r="D45" s="12">
        <f>BE!D45+BG!D45+CZ!D45+DK!D45+DE!D45+EE!D45+IE!D45+EL!D45+ES!D45+FR!D45+HR!D45+IT!D45+CY!D45+LV!D45+LT!D45+LU!D45+HU!D45+MT!D45+NL!D45+AT!D45+PL!D45+PT!D45+RO!D45+SI!D45+SK!D45+FI!D45+SE!D45+UK!D45</f>
        <v>596056.22421950963</v>
      </c>
      <c r="E45" s="12">
        <f>BE!E45+BG!E45+CZ!E45+DK!E45+DE!E45+EE!E45+IE!E45+EL!E45+ES!E45+FR!E45+HR!E45+IT!E45+CY!E45+LV!E45+LT!E45+LU!E45+HU!E45+MT!E45+NL!E45+AT!E45+PL!E45+PT!E45+RO!E45+SI!E45+SK!E45+FI!E45+SE!E45+UK!E45</f>
        <v>586265.51765988639</v>
      </c>
      <c r="F45" s="12">
        <f>BE!F45+BG!F45+CZ!F45+DK!F45+DE!F45+EE!F45+IE!F45+EL!F45+ES!F45+FR!F45+HR!F45+IT!F45+CY!F45+LV!F45+LT!F45+LU!F45+HU!F45+MT!F45+NL!F45+AT!F45+PL!F45+PT!F45+RO!F45+SI!F45+SK!F45+FI!F45+SE!F45+UK!F45</f>
        <v>559423.85973856109</v>
      </c>
      <c r="G45" s="12">
        <f>BE!G45+BG!G45+CZ!G45+DK!G45+DE!G45+EE!G45+IE!G45+EL!G45+ES!G45+FR!G45+HR!G45+IT!G45+CY!G45+LV!G45+LT!G45+LU!G45+HU!G45+MT!G45+NL!G45+AT!G45+PL!G45+PT!G45+RO!G45+SI!G45+SK!G45+FI!G45+SE!G45+UK!G45</f>
        <v>570727.04172234517</v>
      </c>
      <c r="H45" s="12">
        <f>BE!H45+BG!H45+CZ!H45+DK!H45+DE!H45+EE!H45+IE!H45+EL!H45+ES!H45+FR!H45+HR!H45+IT!H45+CY!H45+LV!H45+LT!H45+LU!H45+HU!H45+MT!H45+NL!H45+AT!H45+PL!H45+PT!H45+RO!H45+SI!H45+SK!H45+FI!H45+SE!H45+UK!H45</f>
        <v>530976.0959816461</v>
      </c>
      <c r="I45" s="12">
        <f>BE!I45+BG!I45+CZ!I45+DK!I45+DE!I45+EE!I45+IE!I45+EL!I45+ES!I45+FR!I45+HR!I45+IT!I45+CY!I45+LV!I45+LT!I45+LU!I45+HU!I45+MT!I45+NL!I45+AT!I45+PL!I45+PT!I45+RO!I45+SI!I45+SK!I45+FI!I45+SE!I45+UK!I45</f>
        <v>572100.22932382207</v>
      </c>
      <c r="J45" s="12">
        <f>BE!J45+BG!J45+CZ!J45+DK!J45+DE!J45+EE!J45+IE!J45+EL!J45+ES!J45+FR!J45+HR!J45+IT!J45+CY!J45+LV!J45+LT!J45+LU!J45+HU!J45+MT!J45+NL!J45+AT!J45+PL!J45+PT!J45+RO!J45+SI!J45+SK!J45+FI!J45+SE!J45+UK!J45</f>
        <v>521142.31476369983</v>
      </c>
      <c r="K45" s="12">
        <f>BE!K45+BG!K45+CZ!K45+DK!K45+DE!K45+EE!K45+IE!K45+EL!K45+ES!K45+FR!K45+HR!K45+IT!K45+CY!K45+LV!K45+LT!K45+LU!K45+HU!K45+MT!K45+NL!K45+AT!K45+PL!K45+PT!K45+RO!K45+SI!K45+SK!K45+FI!K45+SE!K45+UK!K45</f>
        <v>532997.23885796324</v>
      </c>
      <c r="L45" s="12">
        <f>BE!L45+BG!L45+CZ!L45+DK!L45+DE!L45+EE!L45+IE!L45+EL!L45+ES!L45+FR!L45+HR!L45+IT!L45+CY!L45+LV!L45+LT!L45+LU!L45+HU!L45+MT!L45+NL!L45+AT!L45+PL!L45+PT!L45+RO!L45+SI!L45+SK!L45+FI!L45+SE!L45+UK!L45</f>
        <v>538516.33992391627</v>
      </c>
      <c r="M45" s="12">
        <f>BE!M45+BG!M45+CZ!M45+DK!M45+DE!M45+EE!M45+IE!M45+EL!M45+ES!M45+FR!M45+HR!M45+IT!M45+CY!M45+LV!M45+LT!M45+LU!M45+HU!M45+MT!M45+NL!M45+AT!M45+PL!M45+PT!M45+RO!M45+SI!M45+SK!M45+FI!M45+SE!M45+UK!M45</f>
        <v>493319.96509535745</v>
      </c>
      <c r="N45" s="12">
        <f>BE!N45+BG!N45+CZ!N45+DK!N45+DE!N45+EE!N45+IE!N45+EL!N45+ES!N45+FR!N45+HR!N45+IT!N45+CY!N45+LV!N45+LT!N45+LU!N45+HU!N45+MT!N45+NL!N45+AT!N45+PL!N45+PT!N45+RO!N45+SI!N45+SK!N45+FI!N45+SE!N45+UK!N45</f>
        <v>506613.65197838319</v>
      </c>
      <c r="O45" s="12">
        <f>BE!O45+BG!O45+CZ!O45+DK!O45+DE!O45+EE!O45+IE!O45+EL!O45+ES!O45+FR!O45+HR!O45+IT!O45+CY!O45+LV!O45+LT!O45+LU!O45+HU!O45+MT!O45+NL!O45+AT!O45+PL!O45+PT!O45+RO!O45+SI!O45+SK!O45+FI!O45+SE!O45+UK!O45</f>
        <v>0</v>
      </c>
      <c r="P45" s="12">
        <f>BE!P45+BG!P45+CZ!P45+DK!P45+DE!P45+EE!P45+IE!P45+EL!P45+ES!P45+FR!P45+HR!P45+IT!P45+CY!P45+LV!P45+LT!P45+LU!P45+HU!P45+MT!P45+NL!P45+AT!P45+PL!P45+PT!P45+RO!P45+SI!P45+SK!P45+FI!P45+SE!P45+UK!P45</f>
        <v>0</v>
      </c>
      <c r="Q45" s="12">
        <f>BE!Q45+BG!Q45+CZ!Q45+DK!Q45+DE!Q45+EE!Q45+IE!Q45+EL!Q45+ES!Q45+FR!Q45+HR!Q45+IT!Q45+CY!Q45+LV!Q45+LT!Q45+LU!Q45+HU!Q45+MT!Q45+NL!Q45+AT!Q45+PL!Q45+PT!Q45+RO!Q45+SI!Q45+SK!Q45+FI!Q45+SE!Q45+UK!Q45</f>
        <v>0</v>
      </c>
      <c r="R45" s="12">
        <f>BE!R45+BG!R45+CZ!R45+DK!R45+DE!R45+EE!R45+IE!R45+EL!R45+ES!R45+FR!R45+HR!R45+IT!R45+CY!R45+LV!R45+LT!R45+LU!R45+HU!R45+MT!R45+NL!R45+AT!R45+PL!R45+PT!R45+RO!R45+SI!R45+SK!R45+FI!R45+SE!R45+UK!R45</f>
        <v>0</v>
      </c>
      <c r="S45" s="12">
        <f>BE!S45+BG!S45+CZ!S45+DK!S45+DE!S45+EE!S45+IE!S45+EL!S45+ES!S45+FR!S45+HR!S45+IT!S45+CY!S45+LV!S45+LT!S45+LU!S45+HU!S45+MT!S45+NL!S45+AT!S45+PL!S45+PT!S45+RO!S45+SI!S45+SK!S45+FI!S45+SE!S45+UK!S45</f>
        <v>0</v>
      </c>
    </row>
    <row r="46" spans="1:19" s="4" customFormat="1" ht="15" customHeight="1" x14ac:dyDescent="0.35">
      <c r="A46" s="4" t="s">
        <v>38</v>
      </c>
    </row>
    <row r="47" spans="1:19" s="4" customFormat="1" ht="27" customHeight="1" thickBot="1" x14ac:dyDescent="0.4">
      <c r="A47" s="13" t="s">
        <v>39</v>
      </c>
      <c r="B47" s="14"/>
      <c r="C47" s="124">
        <f>C43/C45</f>
        <v>0.10239817207652209</v>
      </c>
      <c r="D47" s="124">
        <f t="shared" ref="D47:N47" si="2">D43/D45</f>
        <v>0.10861238921972209</v>
      </c>
      <c r="E47" s="124">
        <f t="shared" si="2"/>
        <v>0.11443443784609816</v>
      </c>
      <c r="F47" s="124">
        <f t="shared" si="2"/>
        <v>0.12773535427482466</v>
      </c>
      <c r="G47" s="124">
        <f t="shared" si="2"/>
        <v>0.13149586803237232</v>
      </c>
      <c r="H47" s="124">
        <f t="shared" si="2"/>
        <v>0.14724118118883212</v>
      </c>
      <c r="I47" s="124">
        <f t="shared" si="2"/>
        <v>0.14928761279610414</v>
      </c>
      <c r="J47" s="124">
        <f t="shared" si="2"/>
        <v>0.1563682191170172</v>
      </c>
      <c r="K47" s="124">
        <f t="shared" si="2"/>
        <v>0.16411907099027478</v>
      </c>
      <c r="L47" s="124">
        <f t="shared" si="2"/>
        <v>0.16923237252614298</v>
      </c>
      <c r="M47" s="124">
        <f t="shared" si="2"/>
        <v>0.18076807757123373</v>
      </c>
      <c r="N47" s="124">
        <f t="shared" si="2"/>
        <v>0.18593542424564904</v>
      </c>
      <c r="O47" s="124" t="s">
        <v>123</v>
      </c>
      <c r="P47" s="124" t="s">
        <v>123</v>
      </c>
      <c r="Q47" s="124" t="s">
        <v>123</v>
      </c>
      <c r="R47" s="124" t="s">
        <v>123</v>
      </c>
      <c r="S47" s="124" t="s">
        <v>123</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116" t="s">
        <v>40</v>
      </c>
      <c r="C49" s="9"/>
      <c r="D49" s="9"/>
      <c r="E49" s="9"/>
      <c r="F49" s="9"/>
      <c r="G49" s="9"/>
      <c r="H49" s="9"/>
      <c r="I49" s="9"/>
      <c r="J49" s="9"/>
      <c r="K49" s="9"/>
      <c r="L49" s="9"/>
      <c r="M49" s="9"/>
      <c r="N49" s="9"/>
      <c r="O49" s="9"/>
      <c r="P49" s="9"/>
      <c r="Q49" s="9"/>
      <c r="R49" s="9"/>
      <c r="S49" s="9"/>
    </row>
    <row r="50" spans="1:19" s="4" customFormat="1" ht="15" customHeight="1" x14ac:dyDescent="0.35">
      <c r="A50" s="117" t="s">
        <v>41</v>
      </c>
      <c r="B50" s="117"/>
      <c r="C50" s="9">
        <f>BE!C50+BG!C50+CZ!C50+DK!C50+DE!C50+EE!C50+IE!C50+EL!C50+ES!C50+FR!C50+HR!C50+IT!C50+CY!C50+LV!C50+LT!C50+LU!C50+HU!C50+MT!C50+NL!C50+AT!C50+PL!C50+PT!C50+RO!C50+SI!C50+SK!C50+FI!C50+SE!C50+UK!C50</f>
        <v>39114.645233022551</v>
      </c>
      <c r="D50" s="9">
        <f>BE!D50+BG!D50+CZ!D50+DK!D50+DE!D50+EE!D50+IE!D50+EL!D50+ES!D50+FR!D50+HR!D50+IT!D50+CY!D50+LV!D50+LT!D50+LU!D50+HU!D50+MT!D50+NL!D50+AT!D50+PL!D50+PT!D50+RO!D50+SI!D50+SK!D50+FI!D50+SE!D50+UK!D50</f>
        <v>41127.145466528462</v>
      </c>
      <c r="E50" s="9">
        <f>BE!E50+BG!E50+CZ!E50+DK!E50+DE!E50+EE!E50+IE!E50+EL!E50+ES!E50+FR!E50+HR!E50+IT!E50+CY!E50+LV!E50+LT!E50+LU!E50+HU!E50+MT!E50+NL!E50+AT!E50+PL!E50+PT!E50+RO!E50+SI!E50+SK!E50+FI!E50+SE!E50+UK!E50</f>
        <v>43146.870328627665</v>
      </c>
      <c r="F50" s="9">
        <f>BE!F50+BG!F50+CZ!F50+DK!F50+DE!F50+EE!F50+IE!F50+EL!F50+ES!F50+FR!F50+HR!F50+IT!F50+CY!F50+LV!F50+LT!F50+LU!F50+HU!F50+MT!F50+NL!F50+AT!F50+PL!F50+PT!F50+RO!F50+SI!F50+SK!F50+FI!F50+SE!F50+UK!F50</f>
        <v>45551.234908657221</v>
      </c>
      <c r="G50" s="9">
        <f>BE!G50+BG!G50+CZ!G50+DK!G50+DE!G50+EE!G50+IE!G50+EL!G50+ES!G50+FR!G50+HR!G50+IT!G50+CY!G50+LV!G50+LT!G50+LU!G50+HU!G50+MT!G50+NL!G50+AT!G50+PL!G50+PT!G50+RO!G50+SI!G50+SK!G50+FI!G50+SE!G50+UK!G50</f>
        <v>48313.606875773316</v>
      </c>
      <c r="H50" s="9">
        <f>BE!H50+BG!H50+CZ!H50+DK!H50+DE!H50+EE!H50+IE!H50+EL!H50+ES!H50+FR!H50+HR!H50+IT!H50+CY!H50+LV!H50+LT!H50+LU!H50+HU!H50+MT!H50+NL!H50+AT!H50+PL!H50+PT!H50+RO!H50+SI!H50+SK!H50+FI!H50+SE!H50+UK!H50</f>
        <v>51383.774733691331</v>
      </c>
      <c r="I50" s="9">
        <f>BE!I50+BG!I50+CZ!I50+DK!I50+DE!I50+EE!I50+IE!I50+EL!I50+ES!I50+FR!I50+HR!I50+IT!I50+CY!I50+LV!I50+LT!I50+LU!I50+HU!I50+MT!I50+NL!I50+AT!I50+PL!I50+PT!I50+RO!I50+SI!I50+SK!I50+FI!I50+SE!I50+UK!I50</f>
        <v>55404.577288660716</v>
      </c>
      <c r="J50" s="9">
        <f>BE!J50+BG!J50+CZ!J50+DK!J50+DE!J50+EE!J50+IE!J50+EL!J50+ES!J50+FR!J50+HR!J50+IT!J50+CY!J50+LV!J50+LT!J50+LU!J50+HU!J50+MT!J50+NL!J50+AT!J50+PL!J50+PT!J50+RO!J50+SI!J50+SK!J50+FI!J50+SE!J50+UK!J50</f>
        <v>59841.073803926767</v>
      </c>
      <c r="K50" s="9">
        <f>BE!K50+BG!K50+CZ!K50+DK!K50+DE!K50+EE!K50+IE!K50+EL!K50+ES!K50+FR!K50+HR!K50+IT!K50+CY!K50+LV!K50+LT!K50+LU!K50+HU!K50+MT!K50+NL!K50+AT!K50+PL!K50+PT!K50+RO!K50+SI!K50+SK!K50+FI!K50+SE!K50+UK!K50</f>
        <v>65069.670148544486</v>
      </c>
      <c r="L50" s="9">
        <f>BE!L50+BG!L50+CZ!L50+DK!L50+DE!L50+EE!L50+IE!L50+EL!L50+ES!L50+FR!L50+HR!L50+IT!L50+CY!L50+LV!L50+LT!L50+LU!L50+HU!L50+MT!L50+NL!L50+AT!L50+PL!L50+PT!L50+RO!L50+SI!L50+SK!L50+FI!L50+SE!L50+UK!L50</f>
        <v>69474.782209132245</v>
      </c>
      <c r="M50" s="9">
        <f>BE!M50+BG!M50+CZ!M50+DK!M50+DE!M50+EE!M50+IE!M50+EL!M50+ES!M50+FR!M50+HR!M50+IT!M50+CY!M50+LV!M50+LT!M50+LU!M50+HU!M50+MT!M50+NL!M50+AT!M50+PL!M50+PT!M50+RO!M50+SI!M50+SK!M50+FI!M50+SE!M50+UK!M50</f>
        <v>73461.217577973759</v>
      </c>
      <c r="N50" s="9">
        <f>BE!N50+BG!N50+CZ!N50+DK!N50+DE!N50+EE!N50+IE!N50+EL!N50+ES!N50+FR!N50+HR!N50+IT!N50+CY!N50+LV!N50+LT!N50+LU!N50+HU!N50+MT!N50+NL!N50+AT!N50+PL!N50+PT!N50+RO!N50+SI!N50+SK!N50+FI!N50+SE!N50+UK!N50</f>
        <v>78020.75105489105</v>
      </c>
      <c r="O50" s="9">
        <f>BE!O50+BG!O50+CZ!O50+DK!O50+DE!O50+EE!O50+IE!O50+EL!O50+ES!O50+FR!O50+HR!O50+IT!O50+CY!O50+LV!O50+LT!O50+LU!O50+HU!O50+MT!O50+NL!O50+AT!O50+PL!O50+PT!O50+RO!O50+SI!O50+SK!O50+FI!O50+SE!O50+UK!O50</f>
        <v>0</v>
      </c>
      <c r="P50" s="9">
        <f>BE!P50+BG!P50+CZ!P50+DK!P50+DE!P50+EE!P50+IE!P50+EL!P50+ES!P50+FR!P50+HR!P50+IT!P50+CY!P50+LV!P50+LT!P50+LU!P50+HU!P50+MT!P50+NL!P50+AT!P50+PL!P50+PT!P50+RO!P50+SI!P50+SK!P50+FI!P50+SE!P50+UK!P50</f>
        <v>0</v>
      </c>
      <c r="Q50" s="9">
        <f>BE!Q50+BG!Q50+CZ!Q50+DK!Q50+DE!Q50+EE!Q50+IE!Q50+EL!Q50+ES!Q50+FR!Q50+HR!Q50+IT!Q50+CY!Q50+LV!Q50+LT!Q50+LU!Q50+HU!Q50+MT!Q50+NL!Q50+AT!Q50+PL!Q50+PT!Q50+RO!Q50+SI!Q50+SK!Q50+FI!Q50+SE!Q50+UK!Q50</f>
        <v>0</v>
      </c>
      <c r="R50" s="9">
        <f>BE!R50+BG!R50+CZ!R50+DK!R50+DE!R50+EE!R50+IE!R50+EL!R50+ES!R50+FR!R50+HR!R50+IT!R50+CY!R50+LV!R50+LT!R50+LU!R50+HU!R50+MT!R50+NL!R50+AT!R50+PL!R50+PT!R50+RO!R50+SI!R50+SK!R50+FI!R50+SE!R50+UK!R50</f>
        <v>0</v>
      </c>
      <c r="S50" s="9">
        <f>BE!S50+BG!S50+CZ!S50+DK!S50+DE!S50+EE!S50+IE!S50+EL!S50+ES!S50+FR!S50+HR!S50+IT!S50+CY!S50+LV!S50+LT!S50+LU!S50+HU!S50+MT!S50+NL!S50+AT!S50+PL!S50+PT!S50+RO!S50+SI!S50+SK!S50+FI!S50+SE!S50+UK!S50</f>
        <v>0</v>
      </c>
    </row>
    <row r="51" spans="1:19" s="4" customFormat="1" ht="15" customHeight="1" x14ac:dyDescent="0.35">
      <c r="A51" s="117" t="s">
        <v>42</v>
      </c>
      <c r="B51" s="117"/>
      <c r="C51" s="9">
        <f>BE!C51+BG!C51+CZ!C51+DK!C51+DE!C51+EE!C51+IE!C51+EL!C51+ES!C51+FR!C51+HR!C51+IT!C51+CY!C51+LV!C51+LT!C51+LU!C51+HU!C51+MT!C51+NL!C51+AT!C51+PL!C51+PT!C51+RO!C51+SI!C51+SK!C51+FI!C51+SE!C51+UK!C51</f>
        <v>61282.655985120487</v>
      </c>
      <c r="D51" s="9">
        <f>BE!D51+BG!D51+CZ!D51+DK!D51+DE!D51+EE!D51+IE!D51+EL!D51+ES!D51+FR!D51+HR!D51+IT!D51+CY!D51+LV!D51+LT!D51+LU!D51+HU!D51+MT!D51+NL!D51+AT!D51+PL!D51+PT!D51+RO!D51+SI!D51+SK!D51+FI!D51+SE!D51+UK!D51</f>
        <v>64739.090621767326</v>
      </c>
      <c r="E51" s="9">
        <f>BE!E51+BG!E51+CZ!E51+DK!E51+DE!E51+EE!E51+IE!E51+EL!E51+ES!E51+FR!E51+HR!E51+IT!E51+CY!E51+LV!E51+LT!E51+LU!E51+HU!E51+MT!E51+NL!E51+AT!E51+PL!E51+PT!E51+RO!E51+SI!E51+SK!E51+FI!E51+SE!E51+UK!E51</f>
        <v>67088.964941960832</v>
      </c>
      <c r="F51" s="9">
        <f>BE!F51+BG!F51+CZ!F51+DK!F51+DE!F51+EE!F51+IE!F51+EL!F51+ES!F51+FR!F51+HR!F51+IT!F51+CY!F51+LV!F51+LT!F51+LU!F51+HU!F51+MT!F51+NL!F51+AT!F51+PL!F51+PT!F51+RO!F51+SI!F51+SK!F51+FI!F51+SE!F51+UK!F51</f>
        <v>71458.204913494919</v>
      </c>
      <c r="G51" s="9">
        <f>BE!G51+BG!G51+CZ!G51+DK!G51+DE!G51+EE!G51+IE!G51+EL!G51+ES!G51+FR!G51+HR!G51+IT!G51+CY!G51+LV!G51+LT!G51+LU!G51+HU!G51+MT!G51+NL!G51+AT!G51+PL!G51+PT!G51+RO!G51+SI!G51+SK!G51+FI!G51+SE!G51+UK!G51</f>
        <v>75048.247760827755</v>
      </c>
      <c r="H51" s="9">
        <f>BE!H51+BG!H51+CZ!H51+DK!H51+DE!H51+EE!H51+IE!H51+EL!H51+ES!H51+FR!H51+HR!H51+IT!H51+CY!H51+LV!H51+LT!H51+LU!H51+HU!H51+MT!H51+NL!H51+AT!H51+PL!H51+PT!H51+RO!H51+SI!H51+SK!H51+FI!H51+SE!H51+UK!H51</f>
        <v>78181.547555372264</v>
      </c>
      <c r="I51" s="9">
        <f>BE!I51+BG!I51+CZ!I51+DK!I51+DE!I51+EE!I51+IE!I51+EL!I51+ES!I51+FR!I51+HR!I51+IT!I51+CY!I51+LV!I51+LT!I51+LU!I51+HU!I51+MT!I51+NL!I51+AT!I51+PL!I51+PT!I51+RO!I51+SI!I51+SK!I51+FI!I51+SE!I51+UK!I51</f>
        <v>85407.477515857128</v>
      </c>
      <c r="J51" s="9">
        <f>BE!J51+BG!J51+CZ!J51+DK!J51+DE!J51+EE!J51+IE!J51+EL!J51+ES!J51+FR!J51+HR!J51+IT!J51+CY!J51+LV!J51+LT!J51+LU!J51+HU!J51+MT!J51+NL!J51+AT!J51+PL!J51+PT!J51+RO!J51+SI!J51+SK!J51+FI!J51+SE!J51+UK!J51</f>
        <v>81490.095666119771</v>
      </c>
      <c r="K51" s="9">
        <f>BE!K51+BG!K51+CZ!K51+DK!K51+DE!K51+EE!K51+IE!K51+EL!K51+ES!K51+FR!K51+HR!K51+IT!K51+CY!K51+LV!K51+LT!K51+LU!K51+HU!K51+MT!K51+NL!K51+AT!K51+PL!K51+PT!K51+RO!K51+SI!K51+SK!K51+FI!K51+SE!K51+UK!K51</f>
        <v>87475.011681750519</v>
      </c>
      <c r="L51" s="9">
        <f>BE!L51+BG!L51+CZ!L51+DK!L51+DE!L51+EE!L51+IE!L51+EL!L51+ES!L51+FR!L51+HR!L51+IT!L51+CY!L51+LV!L51+LT!L51+LU!L51+HU!L51+MT!L51+NL!L51+AT!L51+PL!L51+PT!L51+RO!L51+SI!L51+SK!L51+FI!L51+SE!L51+UK!L51</f>
        <v>91134.397849419242</v>
      </c>
      <c r="M51" s="9">
        <f>BE!M51+BG!M51+CZ!M51+DK!M51+DE!M51+EE!M51+IE!M51+EL!M51+ES!M51+FR!M51+HR!M51+IT!M51+CY!M51+LV!M51+LT!M51+LU!M51+HU!M51+MT!M51+NL!M51+AT!M51+PL!M51+PT!M51+RO!M51+SI!M51+SK!M51+FI!M51+SE!M51+UK!M51</f>
        <v>89176.501717795894</v>
      </c>
      <c r="N51" s="9">
        <f>BE!N51+BG!N51+CZ!N51+DK!N51+DE!N51+EE!N51+IE!N51+EL!N51+ES!N51+FR!N51+HR!N51+IT!N51+CY!N51+LV!N51+LT!N51+LU!N51+HU!N51+MT!N51+NL!N51+AT!N51+PL!N51+PT!N51+RO!N51+SI!N51+SK!N51+FI!N51+SE!N51+UK!N51</f>
        <v>94197.424309238282</v>
      </c>
      <c r="O51" s="9">
        <f>BE!O51+BG!O51+CZ!O51+DK!O51+DE!O51+EE!O51+IE!O51+EL!O51+ES!O51+FR!O51+HR!O51+IT!O51+CY!O51+LV!O51+LT!O51+LU!O51+HU!O51+MT!O51+NL!O51+AT!O51+PL!O51+PT!O51+RO!O51+SI!O51+SK!O51+FI!O51+SE!O51+UK!O51</f>
        <v>0</v>
      </c>
      <c r="P51" s="9">
        <f>BE!P51+BG!P51+CZ!P51+DK!P51+DE!P51+EE!P51+IE!P51+EL!P51+ES!P51+FR!P51+HR!P51+IT!P51+CY!P51+LV!P51+LT!P51+LU!P51+HU!P51+MT!P51+NL!P51+AT!P51+PL!P51+PT!P51+RO!P51+SI!P51+SK!P51+FI!P51+SE!P51+UK!P51</f>
        <v>0</v>
      </c>
      <c r="Q51" s="9">
        <f>BE!Q51+BG!Q51+CZ!Q51+DK!Q51+DE!Q51+EE!Q51+IE!Q51+EL!Q51+ES!Q51+FR!Q51+HR!Q51+IT!Q51+CY!Q51+LV!Q51+LT!Q51+LU!Q51+HU!Q51+MT!Q51+NL!Q51+AT!Q51+PL!Q51+PT!Q51+RO!Q51+SI!Q51+SK!Q51+FI!Q51+SE!Q51+UK!Q51</f>
        <v>0</v>
      </c>
      <c r="R51" s="9">
        <f>BE!R51+BG!R51+CZ!R51+DK!R51+DE!R51+EE!R51+IE!R51+EL!R51+ES!R51+FR!R51+HR!R51+IT!R51+CY!R51+LV!R51+LT!R51+LU!R51+HU!R51+MT!R51+NL!R51+AT!R51+PL!R51+PT!R51+RO!R51+SI!R51+SK!R51+FI!R51+SE!R51+UK!R51</f>
        <v>0</v>
      </c>
      <c r="S51" s="9">
        <f>BE!S51+BG!S51+CZ!S51+DK!S51+DE!S51+EE!S51+IE!S51+EL!S51+ES!S51+FR!S51+HR!S51+IT!S51+CY!S51+LV!S51+LT!S51+LU!S51+HU!S51+MT!S51+NL!S51+AT!S51+PL!S51+PT!S51+RO!S51+SI!S51+SK!S51+FI!S51+SE!S51+UK!S51</f>
        <v>0</v>
      </c>
    </row>
    <row r="52" spans="1:19" s="4" customFormat="1" ht="15" customHeight="1" x14ac:dyDescent="0.35">
      <c r="A52" s="117" t="s">
        <v>43</v>
      </c>
      <c r="B52" s="117"/>
      <c r="C52" s="9">
        <f>BE!C52+BG!C52+CZ!C52+DK!C52+DE!C52+EE!C52+IE!C52+EL!C52+ES!C52+FR!C52+HR!C52+IT!C52+CY!C52+LV!C52+LT!C52+LU!C52+HU!C52+MT!C52+NL!C52+AT!C52+PL!C52+PT!C52+RO!C52+SI!C52+SK!C52+FI!C52+SE!C52+UK!C52</f>
        <v>2996.1615996622509</v>
      </c>
      <c r="D52" s="9">
        <f>BE!D52+BG!D52+CZ!D52+DK!D52+DE!D52+EE!D52+IE!D52+EL!D52+ES!D52+FR!D52+HR!D52+IT!D52+CY!D52+LV!D52+LT!D52+LU!D52+HU!D52+MT!D52+NL!D52+AT!D52+PL!D52+PT!D52+RO!D52+SI!D52+SK!D52+FI!D52+SE!D52+UK!D52</f>
        <v>4305.8564567667936</v>
      </c>
      <c r="E52" s="9">
        <f>BE!E52+BG!E52+CZ!E52+DK!E52+DE!E52+EE!E52+IE!E52+EL!E52+ES!E52+FR!E52+HR!E52+IT!E52+CY!E52+LV!E52+LT!E52+LU!E52+HU!E52+MT!E52+NL!E52+AT!E52+PL!E52+PT!E52+RO!E52+SI!E52+SK!E52+FI!E52+SE!E52+UK!E52</f>
        <v>6481.2556487155398</v>
      </c>
      <c r="F52" s="9">
        <f>BE!F52+BG!F52+CZ!F52+DK!F52+DE!F52+EE!F52+IE!F52+EL!F52+ES!F52+FR!F52+HR!F52+IT!F52+CY!F52+LV!F52+LT!F52+LU!F52+HU!F52+MT!F52+NL!F52+AT!F52+PL!F52+PT!F52+RO!F52+SI!F52+SK!F52+FI!F52+SE!F52+UK!F52</f>
        <v>8771.2950651266037</v>
      </c>
      <c r="G52" s="9">
        <f>BE!G52+BG!G52+CZ!G52+DK!G52+DE!G52+EE!G52+IE!G52+EL!G52+ES!G52+FR!G52+HR!G52+IT!G52+CY!G52+LV!G52+LT!G52+LU!G52+HU!G52+MT!G52+NL!G52+AT!G52+PL!G52+PT!G52+RO!G52+SI!G52+SK!G52+FI!G52+SE!G52+UK!G52</f>
        <v>10972.667875671803</v>
      </c>
      <c r="H52" s="9">
        <f>BE!H52+BG!H52+CZ!H52+DK!H52+DE!H52+EE!H52+IE!H52+EL!H52+ES!H52+FR!H52+HR!H52+IT!H52+CY!H52+LV!H52+LT!H52+LU!H52+HU!H52+MT!H52+NL!H52+AT!H52+PL!H52+PT!H52+RO!H52+SI!H52+SK!H52+FI!H52+SE!H52+UK!H52</f>
        <v>12718.453576088727</v>
      </c>
      <c r="I52" s="9">
        <f>BE!I52+BG!I52+CZ!I52+DK!I52+DE!I52+EE!I52+IE!I52+EL!I52+ES!I52+FR!I52+HR!I52+IT!I52+CY!I52+LV!I52+LT!I52+LU!I52+HU!I52+MT!I52+NL!I52+AT!I52+PL!I52+PT!I52+RO!I52+SI!I52+SK!I52+FI!I52+SE!I52+UK!I52</f>
        <v>14340.023320311806</v>
      </c>
      <c r="J52" s="9">
        <f>BE!J52+BG!J52+CZ!J52+DK!J52+DE!J52+EE!J52+IE!J52+EL!J52+ES!J52+FR!J52+HR!J52+IT!J52+CY!J52+LV!J52+LT!J52+LU!J52+HU!J52+MT!J52+NL!J52+AT!J52+PL!J52+PT!J52+RO!J52+SI!J52+SK!J52+FI!J52+SE!J52+UK!J52</f>
        <v>9760.8216581462839</v>
      </c>
      <c r="K52" s="9">
        <f>BE!K52+BG!K52+CZ!K52+DK!K52+DE!K52+EE!K52+IE!K52+EL!K52+ES!K52+FR!K52+HR!K52+IT!K52+CY!K52+LV!K52+LT!K52+LU!K52+HU!K52+MT!K52+NL!K52+AT!K52+PL!K52+PT!K52+RO!K52+SI!K52+SK!K52+FI!K52+SE!K52+UK!K52</f>
        <v>12938.100265015151</v>
      </c>
      <c r="L52" s="9">
        <f>BE!L52+BG!L52+CZ!L52+DK!L52+DE!L52+EE!L52+IE!L52+EL!L52+ES!L52+FR!L52+HR!L52+IT!L52+CY!L52+LV!L52+LT!L52+LU!L52+HU!L52+MT!L52+NL!L52+AT!L52+PL!L52+PT!L52+RO!L52+SI!L52+SK!L52+FI!L52+SE!L52+UK!L52</f>
        <v>13405.980031251052</v>
      </c>
      <c r="M52" s="9">
        <f>BE!M52+BG!M52+CZ!M52+DK!M52+DE!M52+EE!M52+IE!M52+EL!M52+ES!M52+FR!M52+HR!M52+IT!M52+CY!M52+LV!M52+LT!M52+LU!M52+HU!M52+MT!M52+NL!M52+AT!M52+PL!M52+PT!M52+RO!M52+SI!M52+SK!M52+FI!M52+SE!M52+UK!M52</f>
        <v>14652.892723775838</v>
      </c>
      <c r="N52" s="9">
        <f>BE!N52+BG!N52+CZ!N52+DK!N52+DE!N52+EE!N52+IE!N52+EL!N52+ES!N52+FR!N52+HR!N52+IT!N52+CY!N52+LV!N52+LT!N52+LU!N52+HU!N52+MT!N52+NL!N52+AT!N52+PL!N52+PT!N52+RO!N52+SI!N52+SK!N52+FI!N52+SE!N52+UK!N52</f>
        <v>14944.298194795569</v>
      </c>
      <c r="O52" s="9">
        <f>BE!O52+BG!O52+CZ!O52+DK!O52+DE!O52+EE!O52+IE!O52+EL!O52+ES!O52+FR!O52+HR!O52+IT!O52+CY!O52+LV!O52+LT!O52+LU!O52+HU!O52+MT!O52+NL!O52+AT!O52+PL!O52+PT!O52+RO!O52+SI!O52+SK!O52+FI!O52+SE!O52+UK!O52</f>
        <v>0</v>
      </c>
      <c r="P52" s="9">
        <f>BE!P52+BG!P52+CZ!P52+DK!P52+DE!P52+EE!P52+IE!P52+EL!P52+ES!P52+FR!P52+HR!P52+IT!P52+CY!P52+LV!P52+LT!P52+LU!P52+HU!P52+MT!P52+NL!P52+AT!P52+PL!P52+PT!P52+RO!P52+SI!P52+SK!P52+FI!P52+SE!P52+UK!P52</f>
        <v>0</v>
      </c>
      <c r="Q52" s="9">
        <f>BE!Q52+BG!Q52+CZ!Q52+DK!Q52+DE!Q52+EE!Q52+IE!Q52+EL!Q52+ES!Q52+FR!Q52+HR!Q52+IT!Q52+CY!Q52+LV!Q52+LT!Q52+LU!Q52+HU!Q52+MT!Q52+NL!Q52+AT!Q52+PL!Q52+PT!Q52+RO!Q52+SI!Q52+SK!Q52+FI!Q52+SE!Q52+UK!Q52</f>
        <v>0</v>
      </c>
      <c r="R52" s="9">
        <f>BE!R52+BG!R52+CZ!R52+DK!R52+DE!R52+EE!R52+IE!R52+EL!R52+ES!R52+FR!R52+HR!R52+IT!R52+CY!R52+LV!R52+LT!R52+LU!R52+HU!R52+MT!R52+NL!R52+AT!R52+PL!R52+PT!R52+RO!R52+SI!R52+SK!R52+FI!R52+SE!R52+UK!R52</f>
        <v>0</v>
      </c>
      <c r="S52" s="9">
        <f>BE!S52+BG!S52+CZ!S52+DK!S52+DE!S52+EE!S52+IE!S52+EL!S52+ES!S52+FR!S52+HR!S52+IT!S52+CY!S52+LV!S52+LT!S52+LU!S52+HU!S52+MT!S52+NL!S52+AT!S52+PL!S52+PT!S52+RO!S52+SI!S52+SK!S52+FI!S52+SE!S52+UK!S52</f>
        <v>0</v>
      </c>
    </row>
    <row r="53" spans="1:19" s="4" customFormat="1" ht="15" customHeight="1" x14ac:dyDescent="0.35">
      <c r="A53" s="4" t="s">
        <v>44</v>
      </c>
      <c r="B53" s="117"/>
      <c r="C53" s="9">
        <f>BE!C53+BG!C53+CZ!C53+DK!C53+DE!C53+EE!C53+IE!C53+EL!C53+ES!C53+FR!C53+HR!C53+IT!C53+CY!C53+LV!C53+LT!C53+LU!C53+HU!C53+MT!C53+NL!C53+AT!C53+PL!C53+PT!C53+RO!C53+SI!C53+SK!C53+FI!C53+SE!C53+UK!C53</f>
        <v>103393.46281780531</v>
      </c>
      <c r="D53" s="9">
        <f>BE!D53+BG!D53+CZ!D53+DK!D53+DE!D53+EE!D53+IE!D53+EL!D53+ES!D53+FR!D53+HR!D53+IT!D53+CY!D53+LV!D53+LT!D53+LU!D53+HU!D53+MT!D53+NL!D53+AT!D53+PL!D53+PT!D53+RO!D53+SI!D53+SK!D53+FI!D53+SE!D53+UK!D53</f>
        <v>110172.09254506259</v>
      </c>
      <c r="E53" s="9">
        <f>BE!E53+BG!E53+CZ!E53+DK!E53+DE!E53+EE!E53+IE!E53+EL!E53+ES!E53+FR!E53+HR!E53+IT!E53+CY!E53+LV!E53+LT!E53+LU!E53+HU!E53+MT!E53+NL!E53+AT!E53+PL!E53+PT!E53+RO!E53+SI!E53+SK!E53+FI!E53+SE!E53+UK!E53</f>
        <v>116717.09091930401</v>
      </c>
      <c r="F53" s="9">
        <f>BE!F53+BG!F53+CZ!F53+DK!F53+DE!F53+EE!F53+IE!F53+EL!F53+ES!F53+FR!F53+HR!F53+IT!F53+CY!F53+LV!F53+LT!F53+LU!F53+HU!F53+MT!F53+NL!F53+AT!F53+PL!F53+PT!F53+RO!F53+SI!F53+SK!F53+FI!F53+SE!F53+UK!F53</f>
        <v>125780.73488727873</v>
      </c>
      <c r="G53" s="9">
        <f>BE!G53+BG!G53+CZ!G53+DK!G53+DE!G53+EE!G53+IE!G53+EL!G53+ES!G53+FR!G53+HR!G53+IT!G53+CY!G53+LV!G53+LT!G53+LU!G53+HU!G53+MT!G53+NL!G53+AT!G53+PL!G53+PT!G53+RO!G53+SI!G53+SK!G53+FI!G53+SE!G53+UK!G53</f>
        <v>134334.52251227287</v>
      </c>
      <c r="H53" s="9">
        <f>BE!H53+BG!H53+CZ!H53+DK!H53+DE!H53+EE!H53+IE!H53+EL!H53+ES!H53+FR!H53+HR!H53+IT!H53+CY!H53+LV!H53+LT!H53+LU!H53+HU!H53+MT!H53+NL!H53+AT!H53+PL!H53+PT!H53+RO!H53+SI!H53+SK!H53+FI!H53+SE!H53+UK!H53</f>
        <v>142283.77586515233</v>
      </c>
      <c r="I53" s="9">
        <f>BE!I53+BG!I53+CZ!I53+DK!I53+DE!I53+EE!I53+IE!I53+EL!I53+ES!I53+FR!I53+HR!I53+IT!I53+CY!I53+LV!I53+LT!I53+LU!I53+HU!I53+MT!I53+NL!I53+AT!I53+PL!I53+PT!I53+RO!I53+SI!I53+SK!I53+FI!I53+SE!I53+UK!I53</f>
        <v>155152.07812482968</v>
      </c>
      <c r="J53" s="9">
        <f>BE!J53+BG!J53+CZ!J53+DK!J53+DE!J53+EE!J53+IE!J53+EL!J53+ES!J53+FR!J53+HR!J53+IT!J53+CY!J53+LV!J53+LT!J53+LU!J53+HU!J53+MT!J53+NL!J53+AT!J53+PL!J53+PT!J53+RO!J53+SI!J53+SK!J53+FI!J53+SE!J53+UK!J53</f>
        <v>151091.99112819278</v>
      </c>
      <c r="K53" s="9">
        <f>BE!K53+BG!K53+CZ!K53+DK!K53+DE!K53+EE!K53+IE!K53+EL!K53+ES!K53+FR!K53+HR!K53+IT!K53+CY!K53+LV!K53+LT!K53+LU!K53+HU!K53+MT!K53+NL!K53+AT!K53+PL!K53+PT!K53+RO!K53+SI!K53+SK!K53+FI!K53+SE!K53+UK!K53</f>
        <v>165482.78209531022</v>
      </c>
      <c r="L53" s="9">
        <f>BE!L53+BG!L53+CZ!L53+DK!L53+DE!L53+EE!L53+IE!L53+EL!L53+ES!L53+FR!L53+HR!L53+IT!L53+CY!L53+LV!L53+LT!L53+LU!L53+HU!L53+MT!L53+NL!L53+AT!L53+PL!L53+PT!L53+RO!L53+SI!L53+SK!L53+FI!L53+SE!L53+UK!L53</f>
        <v>174015.16008980255</v>
      </c>
      <c r="M53" s="9">
        <f>BE!M53+BG!M53+CZ!M53+DK!M53+DE!M53+EE!M53+IE!M53+EL!M53+ES!M53+FR!M53+HR!M53+IT!M53+CY!M53+LV!M53+LT!M53+LU!M53+HU!M53+MT!M53+NL!M53+AT!M53+PL!M53+PT!M53+RO!M53+SI!M53+SK!M53+FI!M53+SE!M53+UK!M53</f>
        <v>177290.61201954549</v>
      </c>
      <c r="N53" s="9">
        <f>BE!N53+BG!N53+CZ!N53+DK!N53+DE!N53+EE!N53+IE!N53+EL!N53+ES!N53+FR!N53+HR!N53+IT!N53+CY!N53+LV!N53+LT!N53+LU!N53+HU!N53+MT!N53+NL!N53+AT!N53+PL!N53+PT!N53+RO!N53+SI!N53+SK!N53+FI!N53+SE!N53+UK!N53</f>
        <v>187162.47355892486</v>
      </c>
      <c r="O53" s="9">
        <f>BE!O53+BG!O53+CZ!O53+DK!O53+DE!O53+EE!O53+IE!O53+EL!O53+ES!O53+FR!O53+HR!O53+IT!O53+CY!O53+LV!O53+LT!O53+LU!O53+HU!O53+MT!O53+NL!O53+AT!O53+PL!O53+PT!O53+RO!O53+SI!O53+SK!O53+FI!O53+SE!O53+UK!O53</f>
        <v>0</v>
      </c>
      <c r="P53" s="9">
        <f>BE!P53+BG!P53+CZ!P53+DK!P53+DE!P53+EE!P53+IE!P53+EL!P53+ES!P53+FR!P53+HR!P53+IT!P53+CY!P53+LV!P53+LT!P53+LU!P53+HU!P53+MT!P53+NL!P53+AT!P53+PL!P53+PT!P53+RO!P53+SI!P53+SK!P53+FI!P53+SE!P53+UK!P53</f>
        <v>0</v>
      </c>
      <c r="Q53" s="9">
        <f>BE!Q53+BG!Q53+CZ!Q53+DK!Q53+DE!Q53+EE!Q53+IE!Q53+EL!Q53+ES!Q53+FR!Q53+HR!Q53+IT!Q53+CY!Q53+LV!Q53+LT!Q53+LU!Q53+HU!Q53+MT!Q53+NL!Q53+AT!Q53+PL!Q53+PT!Q53+RO!Q53+SI!Q53+SK!Q53+FI!Q53+SE!Q53+UK!Q53</f>
        <v>0</v>
      </c>
      <c r="R53" s="9">
        <f>BE!R53+BG!R53+CZ!R53+DK!R53+DE!R53+EE!R53+IE!R53+EL!R53+ES!R53+FR!R53+HR!R53+IT!R53+CY!R53+LV!R53+LT!R53+LU!R53+HU!R53+MT!R53+NL!R53+AT!R53+PL!R53+PT!R53+RO!R53+SI!R53+SK!R53+FI!R53+SE!R53+UK!R53</f>
        <v>0</v>
      </c>
      <c r="S53" s="9">
        <f>BE!S53+BG!S53+CZ!S53+DK!S53+DE!S53+EE!S53+IE!S53+EL!S53+ES!S53+FR!S53+HR!S53+IT!S53+CY!S53+LV!S53+LT!S53+LU!S53+HU!S53+MT!S53+NL!S53+AT!S53+PL!S53+PT!S53+RO!S53+SI!S53+SK!S53+FI!S53+SE!S53+UK!S53</f>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119" t="s">
        <v>46</v>
      </c>
      <c r="B56" s="117"/>
      <c r="C56" s="9"/>
      <c r="D56" s="9"/>
      <c r="E56" s="9"/>
      <c r="F56" s="9"/>
      <c r="G56" s="9"/>
      <c r="H56" s="9"/>
      <c r="I56" s="9"/>
      <c r="J56" s="9"/>
      <c r="K56" s="9"/>
      <c r="L56" s="9"/>
      <c r="M56" s="9"/>
      <c r="N56" s="9"/>
      <c r="O56" s="9"/>
      <c r="P56" s="9"/>
      <c r="Q56" s="9"/>
      <c r="R56" s="9"/>
      <c r="S56" s="9"/>
    </row>
    <row r="57" spans="1:19" ht="15" customHeight="1" x14ac:dyDescent="0.35">
      <c r="A57" s="117" t="s">
        <v>47</v>
      </c>
      <c r="B57" s="117"/>
      <c r="C57" s="9">
        <f>BE!C57+BG!C57+CZ!C57+DK!C57+DE!C57+EE!C57+IE!C57+EL!C57+ES!C57+FR!C57+HR!C57+IT!C57+CY!C57+LV!C57+LT!C57+LU!C57+HU!C57+MT!C57+NL!C57+AT!C57+PL!C57+PT!C57+RO!C57+SI!C57+SK!C57+FI!C57+SE!C57+UK!C57</f>
        <v>0</v>
      </c>
      <c r="D57" s="9">
        <f>BE!D57+BG!D57+CZ!D57+DK!D57+DE!D57+EE!D57+IE!D57+EL!D57+ES!D57+FR!D57+HR!D57+IT!D57+CY!D57+LV!D57+LT!D57+LU!D57+HU!D57+MT!D57+NL!D57+AT!D57+PL!D57+PT!D57+RO!D57+SI!D57+SK!D57+FI!D57+SE!D57+UK!D57</f>
        <v>0</v>
      </c>
      <c r="E57" s="9">
        <f>BE!E57+BG!E57+CZ!E57+DK!E57+DE!E57+EE!E57+IE!E57+EL!E57+ES!E57+FR!E57+HR!E57+IT!E57+CY!E57+LV!E57+LT!E57+LU!E57+HU!E57+MT!E57+NL!E57+AT!E57+PL!E57+PT!E57+RO!E57+SI!E57+SK!E57+FI!E57+SE!E57+UK!E57</f>
        <v>0</v>
      </c>
      <c r="F57" s="9">
        <f>BE!F57+BG!F57+CZ!F57+DK!F57+DE!F57+EE!F57+IE!F57+EL!F57+ES!F57+FR!F57+HR!F57+IT!F57+CY!F57+LV!F57+LT!F57+LU!F57+HU!F57+MT!F57+NL!F57+AT!F57+PL!F57+PT!F57+RO!F57+SI!F57+SK!F57+FI!F57+SE!F57+UK!F57</f>
        <v>0</v>
      </c>
      <c r="G57" s="9">
        <f>BE!G57+BG!G57+CZ!G57+DK!G57+DE!G57+EE!G57+IE!G57+EL!G57+ES!G57+FR!G57+HR!G57+IT!G57+CY!G57+LV!G57+LT!G57+LU!G57+HU!G57+MT!G57+NL!G57+AT!G57+PL!G57+PT!G57+RO!G57+SI!G57+SK!G57+FI!G57+SE!G57+UK!G57</f>
        <v>0</v>
      </c>
      <c r="H57" s="9">
        <f>BE!H57+BG!H57+CZ!H57+DK!H57+DE!H57+EE!H57+IE!H57+EL!H57+ES!H57+FR!H57+HR!H57+IT!H57+CY!H57+LV!H57+LT!H57+LU!H57+HU!H57+MT!H57+NL!H57+AT!H57+PL!H57+PT!H57+RO!H57+SI!H57+SK!H57+FI!H57+SE!H57+UK!H57</f>
        <v>0</v>
      </c>
      <c r="I57" s="9">
        <f>BE!I57+BG!I57+CZ!I57+DK!I57+DE!I57+EE!I57+IE!I57+EL!I57+ES!I57+FR!I57+HR!I57+IT!I57+CY!I57+LV!I57+LT!I57+LU!I57+HU!I57+MT!I57+NL!I57+AT!I57+PL!I57+PT!I57+RO!I57+SI!I57+SK!I57+FI!I57+SE!I57+UK!I57</f>
        <v>0</v>
      </c>
      <c r="J57" s="9">
        <f>BE!J57+BG!J57+CZ!J57+DK!J57+DE!J57+EE!J57+IE!J57+EL!J57+ES!J57+FR!J57+HR!J57+IT!J57+CY!J57+LV!J57+LT!J57+LU!J57+HU!J57+MT!J57+NL!J57+AT!J57+PL!J57+PT!J57+RO!J57+SI!J57+SK!J57+FI!J57+SE!J57+UK!J57</f>
        <v>0</v>
      </c>
      <c r="K57" s="9">
        <f>BE!K57+BG!K57+CZ!K57+DK!K57+DE!K57+EE!K57+IE!K57+EL!K57+ES!K57+FR!K57+HR!K57+IT!K57+CY!K57+LV!K57+LT!K57+LU!K57+HU!K57+MT!K57+NL!K57+AT!K57+PL!K57+PT!K57+RO!K57+SI!K57+SK!K57+FI!K57+SE!K57+UK!K57</f>
        <v>0</v>
      </c>
      <c r="L57" s="9">
        <f>BE!L57+BG!L57+CZ!L57+DK!L57+DE!L57+EE!L57+IE!L57+EL!L57+ES!L57+FR!L57+HR!L57+IT!L57+CY!L57+LV!L57+LT!L57+LU!L57+HU!L57+MT!L57+NL!L57+AT!L57+PL!L57+PT!L57+RO!L57+SI!L57+SK!L57+FI!L57+SE!L57+UK!L57</f>
        <v>0</v>
      </c>
      <c r="M57" s="9">
        <f>BE!M57+BG!M57+CZ!M57+DK!M57+DE!M57+EE!M57+IE!M57+EL!M57+ES!M57+FR!M57+HR!M57+IT!M57+CY!M57+LV!M57+LT!M57+LU!M57+HU!M57+MT!M57+NL!M57+AT!M57+PL!M57+PT!M57+RO!M57+SI!M57+SK!M57+FI!M57+SE!M57+UK!M57</f>
        <v>0</v>
      </c>
      <c r="N57" s="9">
        <f>BE!N57+BG!N57+CZ!N57+DK!N57+DE!N57+EE!N57+IE!N57+EL!N57+ES!N57+FR!N57+HR!N57+IT!N57+CY!N57+LV!N57+LT!N57+LU!N57+HU!N57+MT!N57+NL!N57+AT!N57+PL!N57+PT!N57+RO!N57+SI!N57+SK!N57+FI!N57+SE!N57+UK!N57</f>
        <v>0</v>
      </c>
      <c r="O57" s="9">
        <f>BE!O57+BG!O57+CZ!O57+DK!O57+DE!O57+EE!O57+IE!O57+EL!O57+ES!O57+FR!O57+HR!O57+IT!O57+CY!O57+LV!O57+LT!O57+LU!O57+HU!O57+MT!O57+NL!O57+AT!O57+PL!O57+PT!O57+RO!O57+SI!O57+SK!O57+FI!O57+SE!O57+UK!O57</f>
        <v>0</v>
      </c>
      <c r="P57" s="9">
        <f>BE!P57+BG!P57+CZ!P57+DK!P57+DE!P57+EE!P57+IE!P57+EL!P57+ES!P57+FR!P57+HR!P57+IT!P57+CY!P57+LV!P57+LT!P57+LU!P57+HU!P57+MT!P57+NL!P57+AT!P57+PL!P57+PT!P57+RO!P57+SI!P57+SK!P57+FI!P57+SE!P57+UK!P57</f>
        <v>0</v>
      </c>
      <c r="Q57" s="9">
        <f>BE!Q57+BG!Q57+CZ!Q57+DK!Q57+DE!Q57+EE!Q57+IE!Q57+EL!Q57+ES!Q57+FR!Q57+HR!Q57+IT!Q57+CY!Q57+LV!Q57+LT!Q57+LU!Q57+HU!Q57+MT!Q57+NL!Q57+AT!Q57+PL!Q57+PT!Q57+RO!Q57+SI!Q57+SK!Q57+FI!Q57+SE!Q57+UK!Q57</f>
        <v>0</v>
      </c>
      <c r="R57" s="9">
        <f>BE!R57+BG!R57+CZ!R57+DK!R57+DE!R57+EE!R57+IE!R57+EL!R57+ES!R57+FR!R57+HR!R57+IT!R57+CY!R57+LV!R57+LT!R57+LU!R57+HU!R57+MT!R57+NL!R57+AT!R57+PL!R57+PT!R57+RO!R57+SI!R57+SK!R57+FI!R57+SE!R57+UK!R57</f>
        <v>0</v>
      </c>
      <c r="S57" s="9">
        <f>BE!S57+BG!S57+CZ!S57+DK!S57+DE!S57+EE!S57+IE!S57+EL!S57+ES!S57+FR!S57+HR!S57+IT!S57+CY!S57+LV!S57+LT!S57+LU!S57+HU!S57+MT!S57+NL!S57+AT!S57+PL!S57+PT!S57+RO!S57+SI!S57+SK!S57+FI!S57+SE!S57+UK!S57</f>
        <v>0</v>
      </c>
    </row>
    <row r="58" spans="1:19" s="4" customFormat="1" ht="15" customHeight="1" x14ac:dyDescent="0.35">
      <c r="A58" s="117" t="s">
        <v>48</v>
      </c>
      <c r="B58" s="117"/>
      <c r="C58" s="9">
        <f>BE!C58+BG!C58+CZ!C58+DK!C58+DE!C58+EE!C58+IE!C58+EL!C58+ES!C58+FR!C58+HR!C58+IT!C58+CY!C58+LV!C58+LT!C58+LU!C58+HU!C58+MT!C58+NL!C58+AT!C58+PL!C58+PT!C58+RO!C58+SI!C58+SK!C58+FI!C58+SE!C58+UK!C58</f>
        <v>0</v>
      </c>
      <c r="D58" s="9">
        <f>BE!D58+BG!D58+CZ!D58+DK!D58+DE!D58+EE!D58+IE!D58+EL!D58+ES!D58+FR!D58+HR!D58+IT!D58+CY!D58+LV!D58+LT!D58+LU!D58+HU!D58+MT!D58+NL!D58+AT!D58+PL!D58+PT!D58+RO!D58+SI!D58+SK!D58+FI!D58+SE!D58+UK!D58</f>
        <v>0</v>
      </c>
      <c r="E58" s="9">
        <f>BE!E58+BG!E58+CZ!E58+DK!E58+DE!E58+EE!E58+IE!E58+EL!E58+ES!E58+FR!E58+HR!E58+IT!E58+CY!E58+LV!E58+LT!E58+LU!E58+HU!E58+MT!E58+NL!E58+AT!E58+PL!E58+PT!E58+RO!E58+SI!E58+SK!E58+FI!E58+SE!E58+UK!E58</f>
        <v>0</v>
      </c>
      <c r="F58" s="9">
        <f>BE!F58+BG!F58+CZ!F58+DK!F58+DE!F58+EE!F58+IE!F58+EL!F58+ES!F58+FR!F58+HR!F58+IT!F58+CY!F58+LV!F58+LT!F58+LU!F58+HU!F58+MT!F58+NL!F58+AT!F58+PL!F58+PT!F58+RO!F58+SI!F58+SK!F58+FI!F58+SE!F58+UK!F58</f>
        <v>0</v>
      </c>
      <c r="G58" s="9">
        <f>BE!G58+BG!G58+CZ!G58+DK!G58+DE!G58+EE!G58+IE!G58+EL!G58+ES!G58+FR!G58+HR!G58+IT!G58+CY!G58+LV!G58+LT!G58+LU!G58+HU!G58+MT!G58+NL!G58+AT!G58+PL!G58+PT!G58+RO!G58+SI!G58+SK!G58+FI!G58+SE!G58+UK!G58</f>
        <v>0</v>
      </c>
      <c r="H58" s="9">
        <f>BE!H58+BG!H58+CZ!H58+DK!H58+DE!H58+EE!H58+IE!H58+EL!H58+ES!H58+FR!H58+HR!H58+IT!H58+CY!H58+LV!H58+LT!H58+LU!H58+HU!H58+MT!H58+NL!H58+AT!H58+PL!H58+PT!H58+RO!H58+SI!H58+SK!H58+FI!H58+SE!H58+UK!H58</f>
        <v>0</v>
      </c>
      <c r="I58" s="9">
        <f>BE!I58+BG!I58+CZ!I58+DK!I58+DE!I58+EE!I58+IE!I58+EL!I58+ES!I58+FR!I58+HR!I58+IT!I58+CY!I58+LV!I58+LT!I58+LU!I58+HU!I58+MT!I58+NL!I58+AT!I58+PL!I58+PT!I58+RO!I58+SI!I58+SK!I58+FI!I58+SE!I58+UK!I58</f>
        <v>0</v>
      </c>
      <c r="J58" s="9">
        <f>BE!J58+BG!J58+CZ!J58+DK!J58+DE!J58+EE!J58+IE!J58+EL!J58+ES!J58+FR!J58+HR!J58+IT!J58+CY!J58+LV!J58+LT!J58+LU!J58+HU!J58+MT!J58+NL!J58+AT!J58+PL!J58+PT!J58+RO!J58+SI!J58+SK!J58+FI!J58+SE!J58+UK!J58</f>
        <v>0</v>
      </c>
      <c r="K58" s="9">
        <f>BE!K58+BG!K58+CZ!K58+DK!K58+DE!K58+EE!K58+IE!K58+EL!K58+ES!K58+FR!K58+HR!K58+IT!K58+CY!K58+LV!K58+LT!K58+LU!K58+HU!K58+MT!K58+NL!K58+AT!K58+PL!K58+PT!K58+RO!K58+SI!K58+SK!K58+FI!K58+SE!K58+UK!K58</f>
        <v>30.22</v>
      </c>
      <c r="L58" s="9">
        <f>BE!L58+BG!L58+CZ!L58+DK!L58+DE!L58+EE!L58+IE!L58+EL!L58+ES!L58+FR!L58+HR!L58+IT!L58+CY!L58+LV!L58+LT!L58+LU!L58+HU!L58+MT!L58+NL!L58+AT!L58+PL!L58+PT!L58+RO!L58+SI!L58+SK!L58+FI!L58+SE!L58+UK!L58</f>
        <v>144.79793637145312</v>
      </c>
      <c r="M58" s="9">
        <f>BE!M58+BG!M58+CZ!M58+DK!M58+DE!M58+EE!M58+IE!M58+EL!M58+ES!M58+FR!M58+HR!M58+IT!M58+CY!M58+LV!M58+LT!M58+LU!M58+HU!M58+MT!M58+NL!M58+AT!M58+PL!M58+PT!M58+RO!M58+SI!M58+SK!M58+FI!M58+SE!M58+UK!M58</f>
        <v>221.66809974204642</v>
      </c>
      <c r="N58" s="9">
        <f>BE!N58+BG!N58+CZ!N58+DK!N58+DE!N58+EE!N58+IE!N58+EL!N58+ES!N58+FR!N58+HR!N58+IT!N58+CY!N58+LV!N58+LT!N58+LU!N58+HU!N58+MT!N58+NL!N58+AT!N58+PL!N58+PT!N58+RO!N58+SI!N58+SK!N58+FI!N58+SE!N58+UK!N58</f>
        <v>347.54944110060188</v>
      </c>
      <c r="O58" s="9">
        <f>BE!O58+BG!O58+CZ!O58+DK!O58+DE!O58+EE!O58+IE!O58+EL!O58+ES!O58+FR!O58+HR!O58+IT!O58+CY!O58+LV!O58+LT!O58+LU!O58+HU!O58+MT!O58+NL!O58+AT!O58+PL!O58+PT!O58+RO!O58+SI!O58+SK!O58+FI!O58+SE!O58+UK!O58</f>
        <v>0</v>
      </c>
      <c r="P58" s="9">
        <f>BE!P58+BG!P58+CZ!P58+DK!P58+DE!P58+EE!P58+IE!P58+EL!P58+ES!P58+FR!P58+HR!P58+IT!P58+CY!P58+LV!P58+LT!P58+LU!P58+HU!P58+MT!P58+NL!P58+AT!P58+PL!P58+PT!P58+RO!P58+SI!P58+SK!P58+FI!P58+SE!P58+UK!P58</f>
        <v>0</v>
      </c>
      <c r="Q58" s="9">
        <f>BE!Q58+BG!Q58+CZ!Q58+DK!Q58+DE!Q58+EE!Q58+IE!Q58+EL!Q58+ES!Q58+FR!Q58+HR!Q58+IT!Q58+CY!Q58+LV!Q58+LT!Q58+LU!Q58+HU!Q58+MT!Q58+NL!Q58+AT!Q58+PL!Q58+PT!Q58+RO!Q58+SI!Q58+SK!Q58+FI!Q58+SE!Q58+UK!Q58</f>
        <v>0</v>
      </c>
      <c r="R58" s="9">
        <f>BE!R58+BG!R58+CZ!R58+DK!R58+DE!R58+EE!R58+IE!R58+EL!R58+ES!R58+FR!R58+HR!R58+IT!R58+CY!R58+LV!R58+LT!R58+LU!R58+HU!R58+MT!R58+NL!R58+AT!R58+PL!R58+PT!R58+RO!R58+SI!R58+SK!R58+FI!R58+SE!R58+UK!R58</f>
        <v>0</v>
      </c>
      <c r="S58" s="9">
        <f>BE!S58+BG!S58+CZ!S58+DK!S58+DE!S58+EE!S58+IE!S58+EL!S58+ES!S58+FR!S58+HR!S58+IT!S58+CY!S58+LV!S58+LT!S58+LU!S58+HU!S58+MT!S58+NL!S58+AT!S58+PL!S58+PT!S58+RO!S58+SI!S58+SK!S58+FI!S58+SE!S58+UK!S58</f>
        <v>0</v>
      </c>
    </row>
    <row r="59" spans="1:19" s="4" customFormat="1" ht="15" customHeight="1" x14ac:dyDescent="0.35">
      <c r="A59" s="117"/>
      <c r="B59" s="117"/>
      <c r="C59" s="9"/>
      <c r="D59" s="9"/>
      <c r="E59" s="9"/>
      <c r="F59" s="9"/>
      <c r="G59" s="9"/>
      <c r="H59" s="9"/>
      <c r="I59" s="9"/>
      <c r="J59" s="9"/>
      <c r="K59" s="9"/>
      <c r="L59" s="9"/>
      <c r="M59" s="9"/>
      <c r="N59" s="9"/>
      <c r="O59" s="9"/>
      <c r="P59" s="9"/>
      <c r="Q59" s="9"/>
      <c r="R59" s="9"/>
      <c r="S59" s="9"/>
    </row>
    <row r="60" spans="1:19" s="4" customFormat="1" ht="15" customHeight="1" x14ac:dyDescent="0.35">
      <c r="A60" s="11" t="s">
        <v>49</v>
      </c>
      <c r="B60" s="117"/>
      <c r="C60" s="12">
        <f>BE!C60+BG!C60+CZ!C60+DK!C60+DE!C60+EE!C60+IE!C60+EL!C60+ES!C60+FR!C60+HR!C60+IT!C60+CY!C60+LV!C60+LT!C60+LU!C60+HU!C60+MT!C60+NL!C60+AT!C60+PL!C60+PT!C60+RO!C60+SI!C60+SK!C60+FI!C60+SE!C60+UK!C60</f>
        <v>103393.46281780531</v>
      </c>
      <c r="D60" s="12">
        <f>BE!D60+BG!D60+CZ!D60+DK!D60+DE!D60+EE!D60+IE!D60+EL!D60+ES!D60+FR!D60+HR!D60+IT!D60+CY!D60+LV!D60+LT!D60+LU!D60+HU!D60+MT!D60+NL!D60+AT!D60+PL!D60+PT!D60+RO!D60+SI!D60+SK!D60+FI!D60+SE!D60+UK!D60</f>
        <v>110172.09254506259</v>
      </c>
      <c r="E60" s="12">
        <f>BE!E60+BG!E60+CZ!E60+DK!E60+DE!E60+EE!E60+IE!E60+EL!E60+ES!E60+FR!E60+HR!E60+IT!E60+CY!E60+LV!E60+LT!E60+LU!E60+HU!E60+MT!E60+NL!E60+AT!E60+PL!E60+PT!E60+RO!E60+SI!E60+SK!E60+FI!E60+SE!E60+UK!E60</f>
        <v>116717.09091930401</v>
      </c>
      <c r="F60" s="12">
        <f>BE!F60+BG!F60+CZ!F60+DK!F60+DE!F60+EE!F60+IE!F60+EL!F60+ES!F60+FR!F60+HR!F60+IT!F60+CY!F60+LV!F60+LT!F60+LU!F60+HU!F60+MT!F60+NL!F60+AT!F60+PL!F60+PT!F60+RO!F60+SI!F60+SK!F60+FI!F60+SE!F60+UK!F60</f>
        <v>125780.73488727873</v>
      </c>
      <c r="G60" s="12">
        <f>BE!G60+BG!G60+CZ!G60+DK!G60+DE!G60+EE!G60+IE!G60+EL!G60+ES!G60+FR!G60+HR!G60+IT!G60+CY!G60+LV!G60+LT!G60+LU!G60+HU!G60+MT!G60+NL!G60+AT!G60+PL!G60+PT!G60+RO!G60+SI!G60+SK!G60+FI!G60+SE!G60+UK!G60</f>
        <v>134334.52251227287</v>
      </c>
      <c r="H60" s="12">
        <f>BE!H60+BG!H60+CZ!H60+DK!H60+DE!H60+EE!H60+IE!H60+EL!H60+ES!H60+FR!H60+HR!H60+IT!H60+CY!H60+LV!H60+LT!H60+LU!H60+HU!H60+MT!H60+NL!H60+AT!H60+PL!H60+PT!H60+RO!H60+SI!H60+SK!H60+FI!H60+SE!H60+UK!H60</f>
        <v>142283.77586515233</v>
      </c>
      <c r="I60" s="12">
        <f>BE!I60+BG!I60+CZ!I60+DK!I60+DE!I60+EE!I60+IE!I60+EL!I60+ES!I60+FR!I60+HR!I60+IT!I60+CY!I60+LV!I60+LT!I60+LU!I60+HU!I60+MT!I60+NL!I60+AT!I60+PL!I60+PT!I60+RO!I60+SI!I60+SK!I60+FI!I60+SE!I60+UK!I60</f>
        <v>155152.07812482968</v>
      </c>
      <c r="J60" s="12">
        <f>BE!J60+BG!J60+CZ!J60+DK!J60+DE!J60+EE!J60+IE!J60+EL!J60+ES!J60+FR!J60+HR!J60+IT!J60+CY!J60+LV!J60+LT!J60+LU!J60+HU!J60+MT!J60+NL!J60+AT!J60+PL!J60+PT!J60+RO!J60+SI!J60+SK!J60+FI!J60+SE!J60+UK!J60</f>
        <v>151091.99112819278</v>
      </c>
      <c r="K60" s="12">
        <f>BE!K60+BG!K60+CZ!K60+DK!K60+DE!K60+EE!K60+IE!K60+EL!K60+ES!K60+FR!K60+HR!K60+IT!K60+CY!K60+LV!K60+LT!K60+LU!K60+HU!K60+MT!K60+NL!K60+AT!K60+PL!K60+PT!K60+RO!K60+SI!K60+SK!K60+FI!K60+SE!K60+UK!K60</f>
        <v>165452.56209531022</v>
      </c>
      <c r="L60" s="12">
        <f>BE!L60+BG!L60+CZ!L60+DK!L60+DE!L60+EE!L60+IE!L60+EL!L60+ES!L60+FR!L60+HR!L60+IT!L60+CY!L60+LV!L60+LT!L60+LU!L60+HU!L60+MT!L60+NL!L60+AT!L60+PL!L60+PT!L60+RO!L60+SI!L60+SK!L60+FI!L60+SE!L60+UK!L60</f>
        <v>173870.36215343111</v>
      </c>
      <c r="M60" s="12">
        <f>BE!M60+BG!M60+CZ!M60+DK!M60+DE!M60+EE!M60+IE!M60+EL!M60+ES!M60+FR!M60+HR!M60+IT!M60+CY!M60+LV!M60+LT!M60+LU!M60+HU!M60+MT!M60+NL!M60+AT!M60+PL!M60+PT!M60+RO!M60+SI!M60+SK!M60+FI!M60+SE!M60+UK!M60</f>
        <v>177068.94391980342</v>
      </c>
      <c r="N60" s="12">
        <f>BE!N60+BG!N60+CZ!N60+DK!N60+DE!N60+EE!N60+IE!N60+EL!N60+ES!N60+FR!N60+HR!N60+IT!N60+CY!N60+LV!N60+LT!N60+LU!N60+HU!N60+MT!N60+NL!N60+AT!N60+PL!N60+PT!N60+RO!N60+SI!N60+SK!N60+FI!N60+SE!N60+UK!N60</f>
        <v>186814.92411782424</v>
      </c>
      <c r="O60" s="12">
        <f>BE!O60+BG!O60+CZ!O60+DK!O60+DE!O60+EE!O60+IE!O60+EL!O60+ES!O60+FR!O60+HR!O60+IT!O60+CY!O60+LV!O60+LT!O60+LU!O60+HU!O60+MT!O60+NL!O60+AT!O60+PL!O60+PT!O60+RO!O60+SI!O60+SK!O60+FI!O60+SE!O60+UK!O60</f>
        <v>0</v>
      </c>
      <c r="P60" s="12">
        <f>BE!P60+BG!P60+CZ!P60+DK!P60+DE!P60+EE!P60+IE!P60+EL!P60+ES!P60+FR!P60+HR!P60+IT!P60+CY!P60+LV!P60+LT!P60+LU!P60+HU!P60+MT!P60+NL!P60+AT!P60+PL!P60+PT!P60+RO!P60+SI!P60+SK!P60+FI!P60+SE!P60+UK!P60</f>
        <v>0</v>
      </c>
      <c r="Q60" s="12">
        <f>BE!Q60+BG!Q60+CZ!Q60+DK!Q60+DE!Q60+EE!Q60+IE!Q60+EL!Q60+ES!Q60+FR!Q60+HR!Q60+IT!Q60+CY!Q60+LV!Q60+LT!Q60+LU!Q60+HU!Q60+MT!Q60+NL!Q60+AT!Q60+PL!Q60+PT!Q60+RO!Q60+SI!Q60+SK!Q60+FI!Q60+SE!Q60+UK!Q60</f>
        <v>0</v>
      </c>
      <c r="R60" s="12">
        <f>BE!R60+BG!R60+CZ!R60+DK!R60+DE!R60+EE!R60+IE!R60+EL!R60+ES!R60+FR!R60+HR!R60+IT!R60+CY!R60+LV!R60+LT!R60+LU!R60+HU!R60+MT!R60+NL!R60+AT!R60+PL!R60+PT!R60+RO!R60+SI!R60+SK!R60+FI!R60+SE!R60+UK!R60</f>
        <v>0</v>
      </c>
      <c r="S60" s="12">
        <f>BE!S60+BG!S60+CZ!S60+DK!S60+DE!S60+EE!S60+IE!S60+EL!S60+ES!S60+FR!S60+HR!S60+IT!S60+CY!S60+LV!S60+LT!S60+LU!S60+HU!S60+MT!S60+NL!S60+AT!S60+PL!S60+PT!S60+RO!S60+SI!S60+SK!S60+FI!S60+SE!S60+UK!S60</f>
        <v>0</v>
      </c>
    </row>
    <row r="61" spans="1:19" ht="15" customHeight="1" x14ac:dyDescent="0.35"/>
    <row r="62" spans="1:19" s="4" customFormat="1" ht="27" customHeight="1" x14ac:dyDescent="0.35">
      <c r="A62" s="119"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f>BE!C63+BG!C63+CZ!C63+DK!C63+DE!C63+EE!C63+IE!C63+EL!C63+ES!C63+FR!C63+HR!C63+IT!C63+CY!C63+LV!C63+LT!C63+LU!C63+HU!C63+MT!C63+NL!C63+AT!C63+PL!C63+PT!C63+RO!C63+SI!C63+SK!C63+FI!C63+SE!C63+UK!C63</f>
        <v>1224149.5350558334</v>
      </c>
      <c r="D63" s="9">
        <f>BE!D63+BG!D63+CZ!D63+DK!D63+DE!D63+EE!D63+IE!D63+EL!D63+ES!D63+FR!D63+HR!D63+IT!D63+CY!D63+LV!D63+LT!D63+LU!D63+HU!D63+MT!D63+NL!D63+AT!D63+PL!D63+PT!D63+RO!D63+SI!D63+SK!D63+FI!D63+SE!D63+UK!D63</f>
        <v>1228221.8299725817</v>
      </c>
      <c r="E63" s="9">
        <f>BE!E63+BG!E63+CZ!E63+DK!E63+DE!E63+EE!E63+IE!E63+EL!E63+ES!E63+FR!E63+HR!E63+IT!E63+CY!E63+LV!E63+LT!E63+LU!E63+HU!E63+MT!E63+NL!E63+AT!E63+PL!E63+PT!E63+RO!E63+SI!E63+SK!E63+FI!E63+SE!E63+UK!E63</f>
        <v>1229892.717651895</v>
      </c>
      <c r="F63" s="9">
        <f>BE!F63+BG!F63+CZ!F63+DK!F63+DE!F63+EE!F63+IE!F63+EL!F63+ES!F63+FR!F63+HR!F63+IT!F63+CY!F63+LV!F63+LT!F63+LU!F63+HU!F63+MT!F63+NL!F63+AT!F63+PL!F63+PT!F63+RO!F63+SI!F63+SK!F63+FI!F63+SE!F63+UK!F63</f>
        <v>1210805.618185055</v>
      </c>
      <c r="G63" s="9">
        <f>BE!G63+BG!G63+CZ!G63+DK!G63+DE!G63+EE!G63+IE!G63+EL!G63+ES!G63+FR!G63+HR!G63+IT!G63+CY!G63+LV!G63+LT!G63+LU!G63+HU!G63+MT!G63+NL!G63+AT!G63+PL!G63+PT!G63+RO!G63+SI!G63+SK!G63+FI!G63+SE!G63+UK!G63</f>
        <v>1216746.4971498754</v>
      </c>
      <c r="H63" s="9">
        <f>BE!H63+BG!H63+CZ!H63+DK!H63+DE!H63+EE!H63+IE!H63+EL!H63+ES!H63+FR!H63+HR!H63+IT!H63+CY!H63+LV!H63+LT!H63+LU!H63+HU!H63+MT!H63+NL!H63+AT!H63+PL!H63+PT!H63+RO!H63+SI!H63+SK!H63+FI!H63+SE!H63+UK!H63</f>
        <v>1150114.7567666401</v>
      </c>
      <c r="I63" s="9">
        <f>BE!I63+BG!I63+CZ!I63+DK!I63+DE!I63+EE!I63+IE!I63+EL!I63+ES!I63+FR!I63+HR!I63+IT!I63+CY!I63+LV!I63+LT!I63+LU!I63+HU!I63+MT!I63+NL!I63+AT!I63+PL!I63+PT!I63+RO!I63+SI!I63+SK!I63+FI!I63+SE!I63+UK!I63</f>
        <v>1200722.069779844</v>
      </c>
      <c r="J63" s="9">
        <f>BE!J63+BG!J63+CZ!J63+DK!J63+DE!J63+EE!J63+IE!J63+EL!J63+ES!J63+FR!J63+HR!J63+IT!J63+CY!J63+LV!J63+LT!J63+LU!J63+HU!J63+MT!J63+NL!J63+AT!J63+PL!J63+PT!J63+RO!J63+SI!J63+SK!J63+FI!J63+SE!J63+UK!J63</f>
        <v>1141798.6329959503</v>
      </c>
      <c r="K63" s="9">
        <f>BE!K63+BG!K63+CZ!K63+DK!K63+DE!K63+EE!K63+IE!K63+EL!K63+ES!K63+FR!K63+HR!K63+IT!K63+CY!K63+LV!K63+LT!K63+LU!K63+HU!K63+MT!K63+NL!K63+AT!K63+PL!K63+PT!K63+RO!K63+SI!K63+SK!K63+FI!K63+SE!K63+UK!K63</f>
        <v>1143792.5653047799</v>
      </c>
      <c r="L63" s="9">
        <f>BE!L63+BG!L63+CZ!L63+DK!L63+DE!L63+EE!L63+IE!L63+EL!L63+ES!L63+FR!L63+HR!L63+IT!L63+CY!L63+LV!L63+LT!L63+LU!L63+HU!L63+MT!L63+NL!L63+AT!L63+PL!L63+PT!L63+RO!L63+SI!L63+SK!L63+FI!L63+SE!L63+UK!L63</f>
        <v>1142795.3355543832</v>
      </c>
      <c r="M63" s="9">
        <f>BE!M63+BG!M63+CZ!M63+DK!M63+DE!M63+EE!M63+IE!M63+EL!M63+ES!M63+FR!M63+HR!M63+IT!M63+CY!M63+LV!M63+LT!M63+LU!M63+HU!M63+MT!M63+NL!M63+AT!M63+PL!M63+PT!M63+RO!M63+SI!M63+SK!M63+FI!M63+SE!M63+UK!M63</f>
        <v>1094607.8653239142</v>
      </c>
      <c r="N63" s="9">
        <f>BE!N63+BG!N63+CZ!N63+DK!N63+DE!N63+EE!N63+IE!N63+EL!N63+ES!N63+FR!N63+HR!N63+IT!N63+CY!N63+LV!N63+LT!N63+LU!N63+HU!N63+MT!N63+NL!N63+AT!N63+PL!N63+PT!N63+RO!N63+SI!N63+SK!N63+FI!N63+SE!N63+UK!N63</f>
        <v>1118453.8638043145</v>
      </c>
      <c r="O63" s="9">
        <f>BE!O63+BG!O63+CZ!O63+DK!O63+DE!O63+EE!O63+IE!O63+EL!O63+ES!O63+FR!O63+HR!O63+IT!O63+CY!O63+LV!O63+LT!O63+LU!O63+HU!O63+MT!O63+NL!O63+AT!O63+PL!O63+PT!O63+RO!O63+SI!O63+SK!O63+FI!O63+SE!O63+UK!O63</f>
        <v>0</v>
      </c>
      <c r="P63" s="9">
        <f>BE!P63+BG!P63+CZ!P63+DK!P63+DE!P63+EE!P63+IE!P63+EL!P63+ES!P63+FR!P63+HR!P63+IT!P63+CY!P63+LV!P63+LT!P63+LU!P63+HU!P63+MT!P63+NL!P63+AT!P63+PL!P63+PT!P63+RO!P63+SI!P63+SK!P63+FI!P63+SE!P63+UK!P63</f>
        <v>0</v>
      </c>
      <c r="Q63" s="9">
        <f>BE!Q63+BG!Q63+CZ!Q63+DK!Q63+DE!Q63+EE!Q63+IE!Q63+EL!Q63+ES!Q63+FR!Q63+HR!Q63+IT!Q63+CY!Q63+LV!Q63+LT!Q63+LU!Q63+HU!Q63+MT!Q63+NL!Q63+AT!Q63+PL!Q63+PT!Q63+RO!Q63+SI!Q63+SK!Q63+FI!Q63+SE!Q63+UK!Q63</f>
        <v>0</v>
      </c>
      <c r="R63" s="9">
        <f>BE!R63+BG!R63+CZ!R63+DK!R63+DE!R63+EE!R63+IE!R63+EL!R63+ES!R63+FR!R63+HR!R63+IT!R63+CY!R63+LV!R63+LT!R63+LU!R63+HU!R63+MT!R63+NL!R63+AT!R63+PL!R63+PT!R63+RO!R63+SI!R63+SK!R63+FI!R63+SE!R63+UK!R63</f>
        <v>0</v>
      </c>
      <c r="S63" s="9">
        <f>BE!S63+BG!S63+CZ!S63+DK!S63+DE!S63+EE!S63+IE!S63+EL!S63+ES!S63+FR!S63+HR!S63+IT!S63+CY!S63+LV!S63+LT!S63+LU!S63+HU!S63+MT!S63+NL!S63+AT!S63+PL!S63+PT!S63+RO!S63+SI!S63+SK!S63+FI!S63+SE!S63+UK!S63</f>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119"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f>BE!C66+BG!C66+CZ!C66+DK!C66+DE!C66+EE!C66+IE!C66+EL!C66+ES!C66+FR!C66+HR!C66+IT!C66+CY!C66+LV!C66+LT!C66+LU!C66+HU!C66+MT!C66+NL!C66+AT!C66+PL!C66+PT!C66+RO!C66+SI!C66+SK!C66+FI!C66+SE!C66+UK!C66</f>
        <v>1225932.2135311486</v>
      </c>
      <c r="D66" s="9">
        <f>BE!D66+BG!D66+CZ!D66+DK!D66+DE!D66+EE!D66+IE!D66+EL!D66+ES!D66+FR!D66+HR!D66+IT!D66+CY!D66+LV!D66+LT!D66+LU!D66+HU!D66+MT!D66+NL!D66+AT!D66+PL!D66+PT!D66+RO!D66+SI!D66+SK!D66+FI!D66+SE!D66+UK!D66</f>
        <v>1230536.5931308989</v>
      </c>
      <c r="E66" s="9">
        <f>BE!E66+BG!E66+CZ!E66+DK!E66+DE!E66+EE!E66+IE!E66+EL!E66+ES!E66+FR!E66+HR!E66+IT!E66+CY!E66+LV!E66+LT!E66+LU!E66+HU!E66+MT!E66+NL!E66+AT!E66+PL!E66+PT!E66+RO!E66+SI!E66+SK!E66+FI!E66+SE!E66+UK!E66</f>
        <v>1232767.2109410451</v>
      </c>
      <c r="F66" s="9">
        <f>BE!F66+BG!F66+CZ!F66+DK!F66+DE!F66+EE!F66+IE!F66+EL!F66+ES!F66+FR!F66+HR!F66+IT!F66+CY!F66+LV!F66+LT!F66+LU!F66+HU!F66+MT!F66+NL!F66+AT!F66+PL!F66+PT!F66+RO!F66+SI!F66+SK!F66+FI!F66+SE!F66+UK!F66</f>
        <v>1214339.8238623282</v>
      </c>
      <c r="G66" s="9">
        <f>BE!G66+BG!G66+CZ!G66+DK!G66+DE!G66+EE!G66+IE!G66+EL!G66+ES!G66+FR!G66+HR!G66+IT!G66+CY!G66+LV!G66+LT!G66+LU!G66+HU!G66+MT!G66+NL!G66+AT!G66+PL!G66+PT!G66+RO!G66+SI!G66+SK!G66+FI!G66+SE!G66+UK!G66</f>
        <v>1220983.4154973279</v>
      </c>
      <c r="H66" s="9">
        <f>BE!H66+BG!H66+CZ!H66+DK!H66+DE!H66+EE!H66+IE!H66+EL!H66+ES!H66+FR!H66+HR!H66+IT!H66+CY!H66+LV!H66+LT!H66+LU!H66+HU!H66+MT!H66+NL!H66+AT!H66+PL!H66+PT!H66+RO!H66+SI!H66+SK!H66+FI!H66+SE!H66+UK!H66</f>
        <v>1155081.7461885512</v>
      </c>
      <c r="I66" s="9">
        <f>BE!I66+BG!I66+CZ!I66+DK!I66+DE!I66+EE!I66+IE!I66+EL!I66+ES!I66+FR!I66+HR!I66+IT!I66+CY!I66+LV!I66+LT!I66+LU!I66+HU!I66+MT!I66+NL!I66+AT!I66+PL!I66+PT!I66+RO!I66+SI!I66+SK!I66+FI!I66+SE!I66+UK!I66</f>
        <v>1206234.5399954927</v>
      </c>
      <c r="J66" s="9">
        <f>BE!J66+BG!J66+CZ!J66+DK!J66+DE!J66+EE!J66+IE!J66+EL!J66+ES!J66+FR!J66+HR!J66+IT!J66+CY!J66+LV!J66+LT!J66+LU!J66+HU!J66+MT!J66+NL!J66+AT!J66+PL!J66+PT!J66+RO!J66+SI!J66+SK!J66+FI!J66+SE!J66+UK!J66</f>
        <v>1148137.4693949327</v>
      </c>
      <c r="K66" s="9">
        <f>BE!K66+BG!K66+CZ!K66+DK!K66+DE!K66+EE!K66+IE!K66+EL!K66+ES!K66+FR!K66+HR!K66+IT!K66+CY!K66+LV!K66+LT!K66+LU!K66+HU!K66+MT!K66+NL!K66+AT!K66+PL!K66+PT!K66+RO!K66+SI!K66+SK!K66+FI!K66+SE!K66+UK!K66</f>
        <v>1150695.4307746664</v>
      </c>
      <c r="L66" s="9">
        <f>BE!L66+BG!L66+CZ!L66+DK!L66+DE!L66+EE!L66+IE!L66+EL!L66+ES!L66+FR!L66+HR!L66+IT!L66+CY!L66+LV!L66+LT!L66+LU!L66+HU!L66+MT!L66+NL!L66+AT!L66+PL!L66+PT!L66+RO!L66+SI!L66+SK!L66+FI!L66+SE!L66+UK!L66</f>
        <v>1150183.4218816867</v>
      </c>
      <c r="M66" s="9">
        <f>BE!M66+BG!M66+CZ!M66+DK!M66+DE!M66+EE!M66+IE!M66+EL!M66+ES!M66+FR!M66+HR!M66+IT!M66+CY!M66+LV!M66+LT!M66+LU!M66+HU!M66+MT!M66+NL!M66+AT!M66+PL!M66+PT!M66+RO!M66+SI!M66+SK!M66+FI!M66+SE!M66+UK!M66</f>
        <v>1102782.8646190662</v>
      </c>
      <c r="N66" s="9">
        <f>BE!N66+BG!N66+CZ!N66+DK!N66+DE!N66+EE!N66+IE!N66+EL!N66+ES!N66+FR!N66+HR!N66+IT!N66+CY!N66+LV!N66+LT!N66+LU!N66+HU!N66+MT!N66+NL!N66+AT!N66+PL!N66+PT!N66+RO!N66+SI!N66+SK!N66+FI!N66+SE!N66+UK!N66</f>
        <v>1127060.9729508217</v>
      </c>
      <c r="O66" s="9">
        <f>BE!O66+BG!O66+CZ!O66+DK!O66+DE!O66+EE!O66+IE!O66+EL!O66+ES!O66+FR!O66+HR!O66+IT!O66+CY!O66+LV!O66+LT!O66+LU!O66+HU!O66+MT!O66+NL!O66+AT!O66+PL!O66+PT!O66+RO!O66+SI!O66+SK!O66+FI!O66+SE!O66+UK!O66</f>
        <v>0</v>
      </c>
      <c r="P66" s="9">
        <f>BE!P66+BG!P66+CZ!P66+DK!P66+DE!P66+EE!P66+IE!P66+EL!P66+ES!P66+FR!P66+HR!P66+IT!P66+CY!P66+LV!P66+LT!P66+LU!P66+HU!P66+MT!P66+NL!P66+AT!P66+PL!P66+PT!P66+RO!P66+SI!P66+SK!P66+FI!P66+SE!P66+UK!P66</f>
        <v>0</v>
      </c>
      <c r="Q66" s="9">
        <f>BE!Q66+BG!Q66+CZ!Q66+DK!Q66+DE!Q66+EE!Q66+IE!Q66+EL!Q66+ES!Q66+FR!Q66+HR!Q66+IT!Q66+CY!Q66+LV!Q66+LT!Q66+LU!Q66+HU!Q66+MT!Q66+NL!Q66+AT!Q66+PL!Q66+PT!Q66+RO!Q66+SI!Q66+SK!Q66+FI!Q66+SE!Q66+UK!Q66</f>
        <v>0</v>
      </c>
      <c r="R66" s="9">
        <f>BE!R66+BG!R66+CZ!R66+DK!R66+DE!R66+EE!R66+IE!R66+EL!R66+ES!R66+FR!R66+HR!R66+IT!R66+CY!R66+LV!R66+LT!R66+LU!R66+HU!R66+MT!R66+NL!R66+AT!R66+PL!R66+PT!R66+RO!R66+SI!R66+SK!R66+FI!R66+SE!R66+UK!R66</f>
        <v>0</v>
      </c>
      <c r="S66" s="9">
        <f>BE!S66+BG!S66+CZ!S66+DK!S66+DE!S66+EE!S66+IE!S66+EL!S66+ES!S66+FR!S66+HR!S66+IT!S66+CY!S66+LV!S66+LT!S66+LU!S66+HU!S66+MT!S66+NL!S66+AT!S66+PL!S66+PT!S66+RO!S66+SI!S66+SK!S66+FI!S66+SE!S66+UK!S66</f>
        <v>0</v>
      </c>
    </row>
    <row r="67" spans="1:27" s="4" customFormat="1" ht="15" customHeight="1" x14ac:dyDescent="0.35">
      <c r="A67" s="11" t="s">
        <v>54</v>
      </c>
      <c r="C67" s="9">
        <f>BE!C67+BG!C67+CZ!C67+DK!C67+DE!C67+EE!C67+IE!C67+EL!C67+ES!C67+FR!C67+HR!C67+IT!C67+CY!C67+LV!C67+LT!C67+LU!C67+HU!C67+MT!C67+NL!C67+AT!C67+PL!C67+PT!C67+RO!C67+SI!C67+SK!C67+FI!C67+SE!C67+UK!C67</f>
        <v>1222798.7050792198</v>
      </c>
      <c r="D67" s="9">
        <f>BE!D67+BG!D67+CZ!D67+DK!D67+DE!D67+EE!D67+IE!D67+EL!D67+ES!D67+FR!D67+HR!D67+IT!D67+CY!D67+LV!D67+LT!D67+LU!D67+HU!D67+MT!D67+NL!D67+AT!D67+PL!D67+PT!D67+RO!D67+SI!D67+SK!D67+FI!D67+SE!D67+UK!D67</f>
        <v>1226251.9266287377</v>
      </c>
      <c r="E67" s="9">
        <f>BE!E67+BG!E67+CZ!E67+DK!E67+DE!E67+EE!E67+IE!E67+EL!E67+ES!E67+FR!E67+HR!E67+IT!E67+CY!E67+LV!E67+LT!E67+LU!E67+HU!E67+MT!E67+NL!E67+AT!E67+PL!E67+PT!E67+RO!E67+SI!E67+SK!E67+FI!E67+SE!E67+UK!E67</f>
        <v>1228184.8186437394</v>
      </c>
      <c r="F67" s="9">
        <f>BE!F67+BG!F67+CZ!F67+DK!F67+DE!F67+EE!F67+IE!F67+EL!F67+ES!F67+FR!F67+HR!F67+IT!F67+CY!F67+LV!F67+LT!F67+LU!F67+HU!F67+MT!F67+NL!F67+AT!F67+PL!F67+PT!F67+RO!F67+SI!F67+SK!F67+FI!F67+SE!F67+UK!F67</f>
        <v>1209409.3058753423</v>
      </c>
      <c r="G67" s="9">
        <f>BE!G67+BG!G67+CZ!G67+DK!G67+DE!G67+EE!G67+IE!G67+EL!G67+ES!G67+FR!G67+HR!G67+IT!G67+CY!G67+LV!G67+LT!G67+LU!G67+HU!G67+MT!G67+NL!G67+AT!G67+PL!G67+PT!G67+RO!G67+SI!G67+SK!G67+FI!G67+SE!G67+UK!G67</f>
        <v>1216470.6440574739</v>
      </c>
      <c r="H67" s="9">
        <f>BE!H67+BG!H67+CZ!H67+DK!H67+DE!H67+EE!H67+IE!H67+EL!H67+ES!H67+FR!H67+HR!H67+IT!H67+CY!H67+LV!H67+LT!H67+LU!H67+HU!H67+MT!H67+NL!H67+AT!H67+PL!H67+PT!H67+RO!H67+SI!H67+SK!H67+FI!H67+SE!H67+UK!H67</f>
        <v>1150968.4817239856</v>
      </c>
      <c r="I67" s="9">
        <f>BE!I67+BG!I67+CZ!I67+DK!I67+DE!I67+EE!I67+IE!I67+EL!I67+ES!I67+FR!I67+HR!I67+IT!I67+CY!I67+LV!I67+LT!I67+LU!I67+HU!I67+MT!I67+NL!I67+AT!I67+PL!I67+PT!I67+RO!I67+SI!I67+SK!I67+FI!I67+SE!I67+UK!I67</f>
        <v>1203145.9458680507</v>
      </c>
      <c r="J67" s="9">
        <f>BE!J67+BG!J67+CZ!J67+DK!J67+DE!J67+EE!J67+IE!J67+EL!J67+ES!J67+FR!J67+HR!J67+IT!J67+CY!J67+LV!J67+LT!J67+LU!J67+HU!J67+MT!J67+NL!J67+AT!J67+PL!J67+PT!J67+RO!J67+SI!J67+SK!J67+FI!J67+SE!J67+UK!J67</f>
        <v>1143339.5943288256</v>
      </c>
      <c r="K67" s="9">
        <f>BE!K67+BG!K67+CZ!K67+DK!K67+DE!K67+EE!K67+IE!K67+EL!K67+ES!K67+FR!K67+HR!K67+IT!K67+CY!K67+LV!K67+LT!K67+LU!K67+HU!K67+MT!K67+NL!K67+AT!K67+PL!K67+PT!K67+RO!K67+SI!K67+SK!K67+FI!K67+SE!K67+UK!K67</f>
        <v>1146802.4988913136</v>
      </c>
      <c r="L67" s="9">
        <f>BE!L67+BG!L67+CZ!L67+DK!L67+DE!L67+EE!L67+IE!L67+EL!L67+ES!L67+FR!L67+HR!L67+IT!L67+CY!L67+LV!L67+LT!L67+LU!L67+HU!L67+MT!L67+NL!L67+AT!L67+PL!L67+PT!L67+RO!L67+SI!L67+SK!L67+FI!L67+SE!L67+UK!L67</f>
        <v>1146348.3690111651</v>
      </c>
      <c r="M67" s="9">
        <f>BE!M67+BG!M67+CZ!M67+DK!M67+DE!M67+EE!M67+IE!M67+EL!M67+ES!M67+FR!M67+HR!M67+IT!M67+CY!M67+LV!M67+LT!M67+LU!M67+HU!M67+MT!M67+NL!M67+AT!M67+PL!M67+PT!M67+RO!M67+SI!M67+SK!M67+FI!M67+SE!M67+UK!M67</f>
        <v>1097742.6229101771</v>
      </c>
      <c r="N67" s="9">
        <f>BE!N67+BG!N67+CZ!N67+DK!N67+DE!N67+EE!N67+IE!N67+EL!N67+ES!N67+FR!N67+HR!N67+IT!N67+CY!N67+LV!N67+LT!N67+LU!N67+HU!N67+MT!N67+NL!N67+AT!N67+PL!N67+PT!N67+RO!N67+SI!N67+SK!N67+FI!N67+SE!N67+UK!N67</f>
        <v>1121447.6083268316</v>
      </c>
      <c r="O67" s="9">
        <f>BE!O67+BG!O67+CZ!O67+DK!O67+DE!O67+EE!O67+IE!O67+EL!O67+ES!O67+FR!O67+HR!O67+IT!O67+CY!O67+LV!O67+LT!O67+LU!O67+HU!O67+MT!O67+NL!O67+AT!O67+PL!O67+PT!O67+RO!O67+SI!O67+SK!O67+FI!O67+SE!O67+UK!O67</f>
        <v>0</v>
      </c>
      <c r="P67" s="9">
        <f>BE!P67+BG!P67+CZ!P67+DK!P67+DE!P67+EE!P67+IE!P67+EL!P67+ES!P67+FR!P67+HR!P67+IT!P67+CY!P67+LV!P67+LT!P67+LU!P67+HU!P67+MT!P67+NL!P67+AT!P67+PL!P67+PT!P67+RO!P67+SI!P67+SK!P67+FI!P67+SE!P67+UK!P67</f>
        <v>0</v>
      </c>
      <c r="Q67" s="9">
        <f>BE!Q67+BG!Q67+CZ!Q67+DK!Q67+DE!Q67+EE!Q67+IE!Q67+EL!Q67+ES!Q67+FR!Q67+HR!Q67+IT!Q67+CY!Q67+LV!Q67+LT!Q67+LU!Q67+HU!Q67+MT!Q67+NL!Q67+AT!Q67+PL!Q67+PT!Q67+RO!Q67+SI!Q67+SK!Q67+FI!Q67+SE!Q67+UK!Q67</f>
        <v>0</v>
      </c>
      <c r="R67" s="9">
        <f>BE!R67+BG!R67+CZ!R67+DK!R67+DE!R67+EE!R67+IE!R67+EL!R67+ES!R67+FR!R67+HR!R67+IT!R67+CY!R67+LV!R67+LT!R67+LU!R67+HU!R67+MT!R67+NL!R67+AT!R67+PL!R67+PT!R67+RO!R67+SI!R67+SK!R67+FI!R67+SE!R67+UK!R67</f>
        <v>0</v>
      </c>
      <c r="S67" s="9">
        <f>BE!S67+BG!S67+CZ!S67+DK!S67+DE!S67+EE!S67+IE!S67+EL!S67+ES!S67+FR!S67+HR!S67+IT!S67+CY!S67+LV!S67+LT!S67+LU!S67+HU!S67+MT!S67+NL!S67+AT!S67+PL!S67+PT!S67+RO!S67+SI!S67+SK!S67+FI!S67+SE!S67+UK!S67</f>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24">
        <f>C60/C67</f>
        <v>8.4554769634881899E-2</v>
      </c>
      <c r="D69" s="124">
        <f t="shared" ref="D69:N69" si="3">D60/D67</f>
        <v>8.9844582628263225E-2</v>
      </c>
      <c r="E69" s="124">
        <f t="shared" si="3"/>
        <v>9.5032188272928197E-2</v>
      </c>
      <c r="F69" s="124">
        <f t="shared" si="3"/>
        <v>0.10400179184684011</v>
      </c>
      <c r="G69" s="124">
        <f t="shared" si="3"/>
        <v>0.11042972813894393</v>
      </c>
      <c r="H69" s="124">
        <f t="shared" si="3"/>
        <v>0.1236209141470422</v>
      </c>
      <c r="I69" s="124">
        <f t="shared" si="3"/>
        <v>0.12895532637388388</v>
      </c>
      <c r="J69" s="124">
        <f t="shared" si="3"/>
        <v>0.1321497058945888</v>
      </c>
      <c r="K69" s="124">
        <f t="shared" si="3"/>
        <v>0.14427293475141856</v>
      </c>
      <c r="L69" s="124">
        <f t="shared" si="3"/>
        <v>0.15167323202405819</v>
      </c>
      <c r="M69" s="124">
        <f t="shared" si="3"/>
        <v>0.16130278648594673</v>
      </c>
      <c r="N69" s="124">
        <f t="shared" si="3"/>
        <v>0.16658372868309637</v>
      </c>
      <c r="O69" s="124" t="s">
        <v>123</v>
      </c>
      <c r="P69" s="124" t="s">
        <v>123</v>
      </c>
      <c r="Q69" s="124" t="s">
        <v>123</v>
      </c>
      <c r="R69" s="124" t="s">
        <v>123</v>
      </c>
      <c r="S69" s="124" t="s">
        <v>123</v>
      </c>
    </row>
    <row r="70" spans="1:27" s="4" customFormat="1" ht="15" customHeight="1" x14ac:dyDescent="0.35">
      <c r="A70" s="4" t="s">
        <v>56</v>
      </c>
    </row>
    <row r="71" spans="1:27" s="4" customFormat="1" ht="22.5" customHeight="1" x14ac:dyDescent="0.35">
      <c r="AA71" s="11"/>
    </row>
    <row r="72" spans="1:27" s="4" customFormat="1" ht="22.5" customHeight="1" x14ac:dyDescent="0.35"/>
    <row r="73" spans="1:27" s="4" customFormat="1" ht="22.5" customHeight="1" x14ac:dyDescent="0.35"/>
    <row r="74" spans="1:27" s="120"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120" customFormat="1" ht="15" customHeight="1" x14ac:dyDescent="0.35"/>
    <row r="79" spans="1:27" s="120" customFormat="1" ht="15" customHeight="1" x14ac:dyDescent="0.35"/>
    <row r="80" spans="1:27" s="120" customFormat="1" ht="15" customHeight="1" x14ac:dyDescent="0.35"/>
    <row r="81" spans="1:20" s="120" customFormat="1" ht="15" customHeight="1" x14ac:dyDescent="0.35"/>
    <row r="82" spans="1:20" s="120" customFormat="1" ht="15" customHeight="1" x14ac:dyDescent="0.35"/>
    <row r="83" spans="1:20" s="120" customFormat="1" ht="15" customHeight="1" x14ac:dyDescent="0.35"/>
    <row r="84" spans="1:20" s="120" customFormat="1" ht="15" customHeight="1" x14ac:dyDescent="0.35">
      <c r="T84" s="121"/>
    </row>
    <row r="85" spans="1:20" s="120" customFormat="1" ht="15" customHeight="1" x14ac:dyDescent="0.35"/>
    <row r="86" spans="1:20" s="120" customFormat="1" ht="15" customHeight="1" x14ac:dyDescent="0.35"/>
    <row r="87" spans="1:20" s="120" customFormat="1" ht="15" customHeight="1" x14ac:dyDescent="0.35"/>
    <row r="88" spans="1:20" s="120" customFormat="1" ht="15" customHeight="1" x14ac:dyDescent="0.35"/>
    <row r="89" spans="1:20" s="120"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120" customFormat="1" ht="15" customHeight="1" x14ac:dyDescent="0.35">
      <c r="A95" s="114"/>
    </row>
    <row r="103" s="120" customFormat="1" ht="11.5" x14ac:dyDescent="0.35"/>
    <row r="104" s="120" customFormat="1" ht="11.5" x14ac:dyDescent="0.35"/>
    <row r="105" s="120" customFormat="1" ht="11.5" x14ac:dyDescent="0.35"/>
    <row r="106" s="120"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v>11.63</v>
      </c>
      <c r="B208" s="11" t="s">
        <v>67</v>
      </c>
    </row>
    <row r="209" spans="1:2" s="4" customFormat="1" ht="11.5" x14ac:dyDescent="0.35">
      <c r="A209" s="41">
        <v>39.68</v>
      </c>
      <c r="B209" s="11" t="s">
        <v>68</v>
      </c>
    </row>
  </sheetData>
  <mergeCells count="1">
    <mergeCell ref="H1:K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49" t="s">
        <v>79</v>
      </c>
      <c r="H1" s="190" t="s">
        <v>0</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31.906829119360577</v>
      </c>
      <c r="D7" s="9">
        <v>29.079999742571996</v>
      </c>
      <c r="E7" s="9">
        <v>30.199486541614306</v>
      </c>
      <c r="F7" s="9">
        <v>30.988622710029571</v>
      </c>
      <c r="G7" s="9">
        <v>31.916958571893527</v>
      </c>
      <c r="H7" s="9">
        <v>31.211914369340601</v>
      </c>
      <c r="I7" s="9">
        <v>32.886386920849766</v>
      </c>
      <c r="J7" s="9">
        <v>32.590419499349544</v>
      </c>
      <c r="K7" s="9">
        <v>32.725801898373675</v>
      </c>
      <c r="L7" s="9">
        <v>31.897306979293869</v>
      </c>
      <c r="M7" s="9">
        <v>31.812007619573663</v>
      </c>
      <c r="N7" s="9">
        <v>28.403496918468523</v>
      </c>
      <c r="O7" s="9">
        <v>0</v>
      </c>
      <c r="P7" s="9">
        <v>0</v>
      </c>
      <c r="Q7" s="9">
        <v>0</v>
      </c>
      <c r="R7" s="9">
        <v>0</v>
      </c>
      <c r="S7" s="9">
        <v>0</v>
      </c>
    </row>
    <row r="8" spans="1:27" s="4" customFormat="1" ht="15" customHeight="1" x14ac:dyDescent="0.35">
      <c r="A8" s="4" t="s">
        <v>3</v>
      </c>
      <c r="C8" s="9">
        <v>12.474508515168841</v>
      </c>
      <c r="D8" s="9">
        <v>20.064855314771197</v>
      </c>
      <c r="E8" s="9">
        <v>29.872456291200912</v>
      </c>
      <c r="F8" s="9">
        <v>39.637690521241765</v>
      </c>
      <c r="G8" s="9">
        <v>50.773111236174003</v>
      </c>
      <c r="H8" s="9">
        <v>81.79331026200407</v>
      </c>
      <c r="I8" s="9">
        <v>126.12760068076747</v>
      </c>
      <c r="J8" s="9">
        <v>176.72175791548969</v>
      </c>
      <c r="K8" s="9">
        <v>224.19879732140717</v>
      </c>
      <c r="L8" s="9">
        <v>297.71476097383692</v>
      </c>
      <c r="M8" s="9">
        <v>365.71095055239044</v>
      </c>
      <c r="N8" s="9">
        <v>434.76483562140078</v>
      </c>
      <c r="O8" s="9">
        <v>0</v>
      </c>
      <c r="P8" s="9">
        <v>0</v>
      </c>
      <c r="Q8" s="9">
        <v>0</v>
      </c>
      <c r="R8" s="9">
        <v>0</v>
      </c>
      <c r="S8" s="9">
        <v>0</v>
      </c>
    </row>
    <row r="9" spans="1:27" s="4" customFormat="1" ht="15" customHeight="1" x14ac:dyDescent="0.35">
      <c r="A9" s="4" t="s">
        <v>4</v>
      </c>
      <c r="C9" s="9">
        <v>5.6577815993121242E-2</v>
      </c>
      <c r="D9" s="9">
        <v>0.11521926053310405</v>
      </c>
      <c r="E9" s="9">
        <v>0.13955288048151332</v>
      </c>
      <c r="F9" s="9">
        <v>0.52089423903697341</v>
      </c>
      <c r="G9" s="9">
        <v>3.5587274290627686</v>
      </c>
      <c r="H9" s="9">
        <v>14.274548581255372</v>
      </c>
      <c r="I9" s="9">
        <v>48.185296646603611</v>
      </c>
      <c r="J9" s="9">
        <v>100.56586414445398</v>
      </c>
      <c r="K9" s="9">
        <v>184.72355975924333</v>
      </c>
      <c r="L9" s="9">
        <v>227.344969905417</v>
      </c>
      <c r="M9" s="9">
        <v>247.88684436801375</v>
      </c>
      <c r="N9" s="9">
        <v>263.54582975064488</v>
      </c>
      <c r="O9" s="9">
        <v>0</v>
      </c>
      <c r="P9" s="9">
        <v>0</v>
      </c>
      <c r="Q9" s="9">
        <v>0</v>
      </c>
      <c r="R9" s="9">
        <v>0</v>
      </c>
      <c r="S9" s="9">
        <v>0</v>
      </c>
    </row>
    <row r="10" spans="1:27" s="4" customFormat="1" ht="15" customHeight="1" x14ac:dyDescent="0.35">
      <c r="A10" s="4" t="s">
        <v>5</v>
      </c>
      <c r="C10" s="9">
        <v>44.075236457437661</v>
      </c>
      <c r="D10" s="9">
        <v>82.545141874462587</v>
      </c>
      <c r="E10" s="9">
        <v>120.91547721410146</v>
      </c>
      <c r="F10" s="9">
        <v>156.32080825451419</v>
      </c>
      <c r="G10" s="9">
        <v>213.58426483233021</v>
      </c>
      <c r="H10" s="9">
        <v>228.4952708512468</v>
      </c>
      <c r="I10" s="9">
        <v>249.67024935511606</v>
      </c>
      <c r="J10" s="9">
        <v>268.77566638005158</v>
      </c>
      <c r="K10" s="9">
        <v>316.80644883920894</v>
      </c>
      <c r="L10" s="9">
        <v>288.50868443680139</v>
      </c>
      <c r="M10" s="9">
        <v>226.27592433361994</v>
      </c>
      <c r="N10" s="9">
        <v>305.58460877042131</v>
      </c>
      <c r="O10" s="9">
        <v>0</v>
      </c>
      <c r="P10" s="9">
        <v>0</v>
      </c>
      <c r="Q10" s="9">
        <v>0</v>
      </c>
      <c r="R10" s="9">
        <v>0</v>
      </c>
      <c r="S10" s="9">
        <v>0</v>
      </c>
    </row>
    <row r="11" spans="1:27" s="4" customFormat="1" ht="15" customHeight="1" x14ac:dyDescent="0.35">
      <c r="A11" s="4" t="s">
        <v>6</v>
      </c>
      <c r="C11" s="9">
        <v>45.167153912295795</v>
      </c>
      <c r="D11" s="9">
        <v>54.165090283748945</v>
      </c>
      <c r="E11" s="9">
        <v>70.467067927773002</v>
      </c>
      <c r="F11" s="9">
        <v>67.186328460877036</v>
      </c>
      <c r="G11" s="9">
        <v>72.576268271711115</v>
      </c>
      <c r="H11" s="9">
        <v>111.1132416165091</v>
      </c>
      <c r="I11" s="10">
        <v>122.67953568357696</v>
      </c>
      <c r="J11" s="9">
        <v>135.34591573516761</v>
      </c>
      <c r="K11" s="9">
        <v>130.49303525365426</v>
      </c>
      <c r="L11" s="9">
        <v>140.00550300945841</v>
      </c>
      <c r="M11" s="9">
        <v>154.16354256233882</v>
      </c>
      <c r="N11" s="9">
        <v>168.01960447119501</v>
      </c>
      <c r="O11" s="9">
        <v>0</v>
      </c>
      <c r="P11" s="9">
        <v>0</v>
      </c>
      <c r="Q11" s="9">
        <v>0</v>
      </c>
      <c r="R11" s="9">
        <v>0</v>
      </c>
      <c r="S11" s="9">
        <v>0</v>
      </c>
    </row>
    <row r="12" spans="1:27" s="4" customFormat="1" ht="15" customHeight="1" x14ac:dyDescent="0.35">
      <c r="A12" s="11" t="s">
        <v>7</v>
      </c>
      <c r="B12" s="11"/>
      <c r="C12" s="12">
        <v>133.680305820256</v>
      </c>
      <c r="D12" s="12">
        <v>185.97030647608784</v>
      </c>
      <c r="E12" s="12">
        <v>251.59404085517119</v>
      </c>
      <c r="F12" s="12">
        <v>294.65434418569953</v>
      </c>
      <c r="G12" s="12">
        <v>372.40933034117165</v>
      </c>
      <c r="H12" s="12">
        <v>466.88828568035592</v>
      </c>
      <c r="I12" s="12">
        <v>579.54906928691389</v>
      </c>
      <c r="J12" s="12">
        <v>713.99962367451235</v>
      </c>
      <c r="K12" s="12">
        <v>888.94764307188746</v>
      </c>
      <c r="L12" s="12">
        <v>985.4712253048076</v>
      </c>
      <c r="M12" s="12">
        <v>1025.8492694359365</v>
      </c>
      <c r="N12" s="12">
        <v>1200.3183755321304</v>
      </c>
      <c r="O12" s="12">
        <v>0</v>
      </c>
      <c r="P12" s="12">
        <v>0</v>
      </c>
      <c r="Q12" s="12">
        <v>0</v>
      </c>
      <c r="R12" s="12">
        <v>0</v>
      </c>
      <c r="S12" s="12">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7921.7540842648323</v>
      </c>
      <c r="D15" s="12">
        <v>7911.6938950988815</v>
      </c>
      <c r="E15" s="12">
        <v>8125.9673258813409</v>
      </c>
      <c r="F15" s="12">
        <v>8108.9423903697334</v>
      </c>
      <c r="G15" s="12">
        <v>8098.0223559759243</v>
      </c>
      <c r="H15" s="12">
        <v>7564.1444539982804</v>
      </c>
      <c r="I15" s="12">
        <v>8115.5631986242479</v>
      </c>
      <c r="J15" s="12">
        <v>7871.9690455717973</v>
      </c>
      <c r="K15" s="12">
        <v>7872.4849527085125</v>
      </c>
      <c r="L15" s="12">
        <v>7893.7231298366296</v>
      </c>
      <c r="M15" s="12">
        <v>7661.6509028374885</v>
      </c>
      <c r="N15" s="12">
        <v>7785.6405846947546</v>
      </c>
      <c r="O15" s="12">
        <v>0</v>
      </c>
      <c r="P15" s="12">
        <v>0</v>
      </c>
      <c r="Q15" s="12">
        <v>0</v>
      </c>
      <c r="R15" s="12">
        <v>0</v>
      </c>
      <c r="S15" s="12">
        <v>0</v>
      </c>
    </row>
    <row r="16" spans="1:27" s="7" customFormat="1" ht="27" customHeight="1" thickBot="1" x14ac:dyDescent="0.4">
      <c r="A16" s="13" t="s">
        <v>11</v>
      </c>
      <c r="B16" s="14"/>
      <c r="C16" s="15">
        <f t="shared" ref="C16:S16" si="0">IF(C15&gt;0,C12/C15,"")</f>
        <v>1.6875089077277514E-2</v>
      </c>
      <c r="D16" s="15">
        <f t="shared" si="0"/>
        <v>2.3505750973415732E-2</v>
      </c>
      <c r="E16" s="15">
        <f t="shared" si="0"/>
        <v>3.0961734248406338E-2</v>
      </c>
      <c r="F16" s="15">
        <f t="shared" si="0"/>
        <v>3.6336963564525281E-2</v>
      </c>
      <c r="G16" s="15">
        <f t="shared" si="0"/>
        <v>4.598768859490153E-2</v>
      </c>
      <c r="H16" s="15">
        <f t="shared" si="0"/>
        <v>6.172387221314455E-2</v>
      </c>
      <c r="I16" s="15">
        <f t="shared" si="0"/>
        <v>7.1412057931501197E-2</v>
      </c>
      <c r="J16" s="15">
        <f t="shared" si="0"/>
        <v>9.0701528364895839E-2</v>
      </c>
      <c r="K16" s="15">
        <f t="shared" si="0"/>
        <v>0.11291830323105881</v>
      </c>
      <c r="L16" s="15">
        <f t="shared" si="0"/>
        <v>0.12484238541125563</v>
      </c>
      <c r="M16" s="15">
        <f t="shared" si="0"/>
        <v>0.13389402394411024</v>
      </c>
      <c r="N16" s="15">
        <f t="shared" si="0"/>
        <v>0.15417079204654685</v>
      </c>
      <c r="O16" s="15" t="str">
        <f t="shared" si="0"/>
        <v/>
      </c>
      <c r="P16" s="15" t="str">
        <f t="shared" si="0"/>
        <v/>
      </c>
      <c r="Q16" s="15" t="str">
        <f t="shared" si="0"/>
        <v/>
      </c>
      <c r="R16" s="15" t="str">
        <f t="shared" si="0"/>
        <v/>
      </c>
      <c r="S16" s="15" t="str">
        <f t="shared" si="0"/>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v>
      </c>
      <c r="I19" s="9">
        <v>0</v>
      </c>
      <c r="J19" s="9">
        <v>0</v>
      </c>
      <c r="K19" s="9">
        <v>0</v>
      </c>
      <c r="L19" s="9">
        <v>5.5950128976784183E-2</v>
      </c>
      <c r="M19" s="9">
        <v>0.16158211521926052</v>
      </c>
      <c r="N19" s="9">
        <v>0.23986242476354255</v>
      </c>
      <c r="O19" s="9">
        <v>0</v>
      </c>
      <c r="P19" s="9">
        <v>0</v>
      </c>
      <c r="Q19" s="9">
        <v>0</v>
      </c>
      <c r="R19" s="9">
        <v>0</v>
      </c>
      <c r="S19" s="9">
        <v>0</v>
      </c>
    </row>
    <row r="20" spans="1:19" s="4" customFormat="1" ht="15" customHeight="1" x14ac:dyDescent="0.35">
      <c r="A20" s="4" t="s">
        <v>14</v>
      </c>
      <c r="C20" s="9">
        <v>0</v>
      </c>
      <c r="D20" s="9">
        <v>0</v>
      </c>
      <c r="E20" s="9">
        <v>0</v>
      </c>
      <c r="F20" s="9">
        <v>0</v>
      </c>
      <c r="G20" s="9">
        <v>0</v>
      </c>
      <c r="H20" s="9">
        <v>0</v>
      </c>
      <c r="I20" s="9">
        <v>0</v>
      </c>
      <c r="J20" s="9">
        <v>0</v>
      </c>
      <c r="K20" s="9">
        <v>0</v>
      </c>
      <c r="L20" s="9">
        <v>0.20200343938091142</v>
      </c>
      <c r="M20" s="9">
        <v>0.5262940670679277</v>
      </c>
      <c r="N20" s="9">
        <v>0.70596732588134137</v>
      </c>
      <c r="O20" s="9">
        <v>0</v>
      </c>
      <c r="P20" s="9">
        <v>0</v>
      </c>
      <c r="Q20" s="9">
        <v>0</v>
      </c>
      <c r="R20" s="9">
        <v>0</v>
      </c>
      <c r="S20" s="9">
        <v>0</v>
      </c>
    </row>
    <row r="21" spans="1:19" s="4" customFormat="1" ht="15" customHeight="1" x14ac:dyDescent="0.35">
      <c r="A21" s="4" t="s">
        <v>15</v>
      </c>
      <c r="C21" s="9">
        <v>18.545760963026655</v>
      </c>
      <c r="D21" s="9">
        <v>20.681857265692177</v>
      </c>
      <c r="E21" s="9">
        <v>19.570593293207221</v>
      </c>
      <c r="F21" s="9">
        <v>21.199019776440238</v>
      </c>
      <c r="G21" s="9">
        <v>22.135305245055889</v>
      </c>
      <c r="H21" s="9">
        <v>22.84143594153052</v>
      </c>
      <c r="I21" s="9">
        <v>24.308993981083407</v>
      </c>
      <c r="J21" s="9">
        <v>25.338779019776442</v>
      </c>
      <c r="K21" s="9">
        <v>26.046259673258817</v>
      </c>
      <c r="L21" s="9">
        <v>29.784118658641447</v>
      </c>
      <c r="M21" s="9">
        <v>30.983370593293209</v>
      </c>
      <c r="N21" s="9">
        <v>34.561994840928627</v>
      </c>
      <c r="O21" s="9">
        <v>0</v>
      </c>
      <c r="P21" s="9">
        <v>0</v>
      </c>
      <c r="Q21" s="9">
        <v>0</v>
      </c>
      <c r="R21" s="9">
        <v>0</v>
      </c>
      <c r="S21" s="9">
        <v>0</v>
      </c>
    </row>
    <row r="22" spans="1:19" s="4" customFormat="1" ht="15" customHeight="1" x14ac:dyDescent="0.35">
      <c r="A22" s="4" t="s">
        <v>16</v>
      </c>
      <c r="C22" s="9">
        <v>110.60299226139296</v>
      </c>
      <c r="D22" s="9">
        <v>123.34221840068787</v>
      </c>
      <c r="E22" s="9">
        <v>116.71487532244194</v>
      </c>
      <c r="F22" s="9">
        <v>121.36331900257953</v>
      </c>
      <c r="G22" s="9">
        <v>121.97475494411006</v>
      </c>
      <c r="H22" s="9">
        <v>119.11901117798796</v>
      </c>
      <c r="I22" s="9">
        <v>118.76925193465178</v>
      </c>
      <c r="J22" s="9">
        <v>108.02321582115221</v>
      </c>
      <c r="K22" s="9">
        <v>106.36990541702494</v>
      </c>
      <c r="L22" s="9">
        <v>107.53316423043852</v>
      </c>
      <c r="M22" s="9">
        <v>100.91688736027515</v>
      </c>
      <c r="N22" s="9">
        <v>101.72347377472053</v>
      </c>
      <c r="O22" s="9">
        <v>0</v>
      </c>
      <c r="P22" s="9">
        <v>0</v>
      </c>
      <c r="Q22" s="9">
        <v>0</v>
      </c>
      <c r="R22" s="9">
        <v>0</v>
      </c>
      <c r="S22" s="9">
        <v>0</v>
      </c>
    </row>
    <row r="23" spans="1:19" s="4" customFormat="1" ht="15" customHeight="1" x14ac:dyDescent="0.35">
      <c r="A23" s="16" t="s">
        <v>17</v>
      </c>
      <c r="C23" s="9">
        <v>7.4084264832329175E-2</v>
      </c>
      <c r="D23" s="9">
        <v>0.24694754944109998</v>
      </c>
      <c r="E23" s="9">
        <v>0.28398968185726864</v>
      </c>
      <c r="F23" s="9">
        <v>0.21736027515047279</v>
      </c>
      <c r="G23" s="9">
        <v>0.62073946689595749</v>
      </c>
      <c r="H23" s="9">
        <v>1.5356749785038666</v>
      </c>
      <c r="I23" s="9">
        <v>1.0518314703353397</v>
      </c>
      <c r="J23" s="9">
        <v>1.3069647463456544</v>
      </c>
      <c r="K23" s="9">
        <v>0.69343938091143587</v>
      </c>
      <c r="L23" s="9">
        <v>1.6039036973344807</v>
      </c>
      <c r="M23" s="9">
        <v>0.54533963886500358</v>
      </c>
      <c r="N23" s="9">
        <v>0.4361134995700835</v>
      </c>
      <c r="O23" s="9">
        <v>0</v>
      </c>
      <c r="P23" s="9">
        <v>0</v>
      </c>
      <c r="Q23" s="9">
        <v>0</v>
      </c>
      <c r="R23" s="9">
        <v>0</v>
      </c>
      <c r="S23" s="9">
        <v>0</v>
      </c>
    </row>
    <row r="24" spans="1:19" s="4" customFormat="1" ht="15" customHeight="1" x14ac:dyDescent="0.35">
      <c r="A24" s="16" t="s">
        <v>18</v>
      </c>
      <c r="C24" s="9">
        <v>0.44182287188305508</v>
      </c>
      <c r="D24" s="9">
        <v>1.4727429062768664</v>
      </c>
      <c r="E24" s="9">
        <v>1.6936543422184183</v>
      </c>
      <c r="F24" s="9">
        <v>1.2443766122098014</v>
      </c>
      <c r="G24" s="9">
        <v>3.4205331040412665</v>
      </c>
      <c r="H24" s="9">
        <v>8.0086070507308555</v>
      </c>
      <c r="I24" s="9">
        <v>5.1390541702493566</v>
      </c>
      <c r="J24" s="9">
        <v>5.5717970765262113</v>
      </c>
      <c r="K24" s="9">
        <v>2.8319260533104038</v>
      </c>
      <c r="L24" s="9">
        <v>5.7907652622527976</v>
      </c>
      <c r="M24" s="9">
        <v>1.7762424763542539</v>
      </c>
      <c r="N24" s="9">
        <v>1.2835769561479113</v>
      </c>
      <c r="O24" s="9">
        <v>0</v>
      </c>
      <c r="P24" s="9">
        <v>0</v>
      </c>
      <c r="Q24" s="9">
        <v>0</v>
      </c>
      <c r="R24" s="9">
        <v>0</v>
      </c>
      <c r="S24" s="9">
        <v>0</v>
      </c>
    </row>
    <row r="25" spans="1:19" s="4" customFormat="1" ht="15" customHeight="1" x14ac:dyDescent="0.35">
      <c r="A25" s="4" t="s">
        <v>19</v>
      </c>
      <c r="C25" s="9">
        <v>0</v>
      </c>
      <c r="D25" s="9">
        <v>0</v>
      </c>
      <c r="E25" s="9">
        <v>0</v>
      </c>
      <c r="F25" s="9">
        <v>0</v>
      </c>
      <c r="G25" s="9">
        <v>0</v>
      </c>
      <c r="H25" s="9">
        <v>131.58020445208751</v>
      </c>
      <c r="I25" s="10">
        <v>356.64469284417692</v>
      </c>
      <c r="J25" s="9">
        <v>345.39505111302185</v>
      </c>
      <c r="K25" s="9">
        <v>343.46039935033912</v>
      </c>
      <c r="L25" s="9">
        <v>340.80920989777394</v>
      </c>
      <c r="M25" s="9">
        <v>409.69236648514379</v>
      </c>
      <c r="N25" s="9">
        <v>254.5619566255852</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0</v>
      </c>
      <c r="K26" s="21">
        <v>0</v>
      </c>
      <c r="L26" s="21">
        <v>0</v>
      </c>
      <c r="M26" s="21">
        <v>0</v>
      </c>
      <c r="N26" s="21">
        <v>0</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345.39505111302185</v>
      </c>
      <c r="K27" s="21">
        <v>343.46039935033912</v>
      </c>
      <c r="L27" s="21">
        <v>340.80920989777394</v>
      </c>
      <c r="M27" s="21">
        <v>409.69236648514379</v>
      </c>
      <c r="N27" s="21">
        <v>254.5619566255852</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0</v>
      </c>
      <c r="K30" s="9">
        <v>0</v>
      </c>
      <c r="L30" s="9">
        <v>0</v>
      </c>
      <c r="M30" s="9">
        <v>0</v>
      </c>
      <c r="N30" s="9">
        <v>0</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46.438486672398966</v>
      </c>
      <c r="D32" s="12">
        <v>51.951590713671543</v>
      </c>
      <c r="E32" s="12">
        <v>49.210472914875325</v>
      </c>
      <c r="F32" s="12">
        <v>53.214909716251071</v>
      </c>
      <c r="G32" s="12">
        <v>55.959002579535678</v>
      </c>
      <c r="H32" s="12">
        <v>190.21946928441767</v>
      </c>
      <c r="I32" s="24">
        <v>418.46900926722077</v>
      </c>
      <c r="J32" s="12">
        <v>410.04896340880862</v>
      </c>
      <c r="K32" s="12">
        <v>409.26948791439764</v>
      </c>
      <c r="L32" s="12">
        <v>417.15316088659591</v>
      </c>
      <c r="M32" s="12">
        <v>488.50404318333813</v>
      </c>
      <c r="N32" s="12">
        <v>342.60236935129456</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8740.4822508837315</v>
      </c>
      <c r="D35" s="12">
        <v>8566.6824782650219</v>
      </c>
      <c r="E35" s="12">
        <v>8811.2131556319855</v>
      </c>
      <c r="F35" s="12">
        <v>9074.1459071367153</v>
      </c>
      <c r="G35" s="12">
        <v>9038.5722136237709</v>
      </c>
      <c r="H35" s="12">
        <v>8975.343648132226</v>
      </c>
      <c r="I35" s="12">
        <v>8893.2658221075781</v>
      </c>
      <c r="J35" s="12">
        <v>8791.3424572465865</v>
      </c>
      <c r="K35" s="12">
        <v>8521.1941626062871</v>
      </c>
      <c r="L35" s="12">
        <v>8395.579015477213</v>
      </c>
      <c r="M35" s="12">
        <v>8561.9618238272669</v>
      </c>
      <c r="N35" s="12">
        <v>8960.5704213241606</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1">IF(C35&gt;0,C32/C35,"")</f>
        <v>5.3130348348575012E-3</v>
      </c>
      <c r="D37" s="15">
        <f t="shared" si="1"/>
        <v>6.0643768279588558E-3</v>
      </c>
      <c r="E37" s="15">
        <f t="shared" si="1"/>
        <v>5.5849826857747491E-3</v>
      </c>
      <c r="F37" s="15">
        <f t="shared" si="1"/>
        <v>5.8644538296875005E-3</v>
      </c>
      <c r="G37" s="15">
        <f t="shared" si="1"/>
        <v>6.1911329861578249E-3</v>
      </c>
      <c r="H37" s="15">
        <f t="shared" si="1"/>
        <v>2.1193558346259248E-2</v>
      </c>
      <c r="I37" s="27">
        <f t="shared" si="1"/>
        <v>4.7054593625994817E-2</v>
      </c>
      <c r="J37" s="15">
        <f t="shared" si="1"/>
        <v>4.6642360413432733E-2</v>
      </c>
      <c r="K37" s="15">
        <f t="shared" si="1"/>
        <v>4.8029593048167174E-2</v>
      </c>
      <c r="L37" s="15">
        <f t="shared" si="1"/>
        <v>4.9687241358526424E-2</v>
      </c>
      <c r="M37" s="15">
        <f t="shared" si="1"/>
        <v>5.7055153157056802E-2</v>
      </c>
      <c r="N37" s="15">
        <f t="shared" si="1"/>
        <v>3.823443745679151E-2</v>
      </c>
      <c r="O37" s="15" t="str">
        <f t="shared" si="1"/>
        <v/>
      </c>
      <c r="P37" s="15" t="str">
        <f t="shared" si="1"/>
        <v/>
      </c>
      <c r="Q37" s="15" t="str">
        <f t="shared" si="1"/>
        <v/>
      </c>
      <c r="R37" s="15" t="str">
        <f t="shared" si="1"/>
        <v/>
      </c>
      <c r="S37" s="15" t="str">
        <f t="shared" si="1"/>
        <v/>
      </c>
    </row>
    <row r="38" spans="1:19" s="4" customFormat="1" ht="22.5" customHeight="1" x14ac:dyDescent="0.35"/>
    <row r="39" spans="1:19" s="7" customFormat="1" ht="27" customHeight="1" x14ac:dyDescent="0.35">
      <c r="A39" s="8" t="s">
        <v>31</v>
      </c>
    </row>
    <row r="40" spans="1:19" s="4" customFormat="1" ht="15" customHeight="1" x14ac:dyDescent="0.35">
      <c r="A40" s="4" t="s">
        <v>32</v>
      </c>
      <c r="C40" s="9">
        <v>567.90388841119704</v>
      </c>
      <c r="D40" s="9">
        <v>643.73784274386173</v>
      </c>
      <c r="E40" s="9">
        <v>701.70125155249843</v>
      </c>
      <c r="F40" s="9">
        <v>819.5016719212764</v>
      </c>
      <c r="G40" s="9">
        <v>957.80190121333715</v>
      </c>
      <c r="H40" s="9">
        <v>1027.4949125824019</v>
      </c>
      <c r="I40" s="10">
        <v>1160.689667526512</v>
      </c>
      <c r="J40" s="9">
        <v>1106.2165114168338</v>
      </c>
      <c r="K40" s="9">
        <v>1263.3852202159167</v>
      </c>
      <c r="L40" s="9">
        <v>1381.3008287952612</v>
      </c>
      <c r="M40" s="9">
        <v>1246.050773860705</v>
      </c>
      <c r="N40" s="9">
        <v>1314.7514689022642</v>
      </c>
      <c r="O40" s="9">
        <v>0</v>
      </c>
      <c r="P40" s="9">
        <v>0</v>
      </c>
      <c r="Q40" s="9">
        <v>0</v>
      </c>
      <c r="R40" s="9">
        <v>0</v>
      </c>
      <c r="S40" s="9">
        <v>0</v>
      </c>
    </row>
    <row r="41" spans="1:19" s="4" customFormat="1" ht="15" customHeight="1" x14ac:dyDescent="0.35">
      <c r="A41" s="4" t="s">
        <v>33</v>
      </c>
      <c r="C41" s="9">
        <v>23.239705741855357</v>
      </c>
      <c r="D41" s="9">
        <v>35.540269418171398</v>
      </c>
      <c r="E41" s="9">
        <v>27.395624343173786</v>
      </c>
      <c r="F41" s="9">
        <v>5.541224801757906</v>
      </c>
      <c r="G41" s="9">
        <v>16.695328174261963</v>
      </c>
      <c r="H41" s="9">
        <v>38.573612305340596</v>
      </c>
      <c r="I41" s="10">
        <v>46.503296073373463</v>
      </c>
      <c r="J41" s="9">
        <v>52.116174644119617</v>
      </c>
      <c r="K41" s="9">
        <v>38.191458870736597</v>
      </c>
      <c r="L41" s="9">
        <v>45.070220693608483</v>
      </c>
      <c r="M41" s="9">
        <v>52.044520875131361</v>
      </c>
      <c r="N41" s="9">
        <v>48.581255374032672</v>
      </c>
      <c r="O41" s="9">
        <v>0</v>
      </c>
      <c r="P41" s="9">
        <v>0</v>
      </c>
      <c r="Q41" s="9">
        <v>0</v>
      </c>
      <c r="R41" s="9">
        <v>0</v>
      </c>
      <c r="S41" s="9">
        <v>0</v>
      </c>
    </row>
    <row r="42" spans="1:19" s="4" customFormat="1" ht="15" customHeight="1" x14ac:dyDescent="0.35">
      <c r="A42" s="4" t="s">
        <v>34</v>
      </c>
      <c r="C42" s="9">
        <v>4.6416161002355123</v>
      </c>
      <c r="D42" s="9">
        <v>5.9326890798155061</v>
      </c>
      <c r="E42" s="9">
        <v>6.5968596030487543</v>
      </c>
      <c r="F42" s="9">
        <v>7.6057407265488663</v>
      </c>
      <c r="G42" s="9">
        <v>10.154755490689407</v>
      </c>
      <c r="H42" s="9">
        <v>14.346458702020069</v>
      </c>
      <c r="I42" s="9">
        <v>20.991284138376983</v>
      </c>
      <c r="J42" s="9">
        <v>22.793917143183052</v>
      </c>
      <c r="K42" s="9">
        <v>28.356939735117734</v>
      </c>
      <c r="L42" s="9">
        <v>34.022235836841837</v>
      </c>
      <c r="M42" s="9">
        <v>36.116111498239547</v>
      </c>
      <c r="N42" s="9">
        <v>40.273153718383817</v>
      </c>
      <c r="O42" s="9">
        <v>0</v>
      </c>
      <c r="P42" s="9">
        <v>0</v>
      </c>
      <c r="Q42" s="9">
        <v>0</v>
      </c>
      <c r="R42" s="9">
        <v>0</v>
      </c>
      <c r="S42" s="9">
        <v>0</v>
      </c>
    </row>
    <row r="43" spans="1:19" s="4" customFormat="1" ht="15" customHeight="1" x14ac:dyDescent="0.35">
      <c r="A43" s="11" t="s">
        <v>35</v>
      </c>
      <c r="C43" s="12">
        <v>595.78521025328791</v>
      </c>
      <c r="D43" s="12">
        <v>685.21080124184869</v>
      </c>
      <c r="E43" s="12">
        <v>735.69373549872103</v>
      </c>
      <c r="F43" s="12">
        <v>832.64863744958313</v>
      </c>
      <c r="G43" s="12">
        <v>984.65198487828854</v>
      </c>
      <c r="H43" s="12">
        <v>1080.4149835897626</v>
      </c>
      <c r="I43" s="12">
        <v>1228.1842477382625</v>
      </c>
      <c r="J43" s="12">
        <v>1181.1266032041365</v>
      </c>
      <c r="K43" s="12">
        <v>1329.933618821771</v>
      </c>
      <c r="L43" s="12">
        <v>1460.3932853257115</v>
      </c>
      <c r="M43" s="12">
        <v>1334.2114062340761</v>
      </c>
      <c r="N43" s="12">
        <v>1403.6058779946807</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20874.28060052748</v>
      </c>
      <c r="D45" s="12">
        <v>19966.186438960391</v>
      </c>
      <c r="E45" s="12">
        <v>19711.460335288539</v>
      </c>
      <c r="F45" s="12">
        <v>18368.529166732089</v>
      </c>
      <c r="G45" s="12">
        <v>19600.456800011569</v>
      </c>
      <c r="H45" s="12">
        <v>18118.200691051308</v>
      </c>
      <c r="I45" s="12">
        <v>20217.61314331484</v>
      </c>
      <c r="J45" s="12">
        <v>17818.902828483588</v>
      </c>
      <c r="K45" s="12">
        <v>18243.321456788715</v>
      </c>
      <c r="L45" s="12">
        <v>19622.605069982252</v>
      </c>
      <c r="M45" s="12">
        <v>17373.690507218118</v>
      </c>
      <c r="N45" s="12">
        <v>18371.180135183942</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2">IF(C45&gt;0,C43/C45,"")</f>
        <v>2.8541592481909666E-2</v>
      </c>
      <c r="D47" s="15">
        <f t="shared" si="2"/>
        <v>3.4318561701136084E-2</v>
      </c>
      <c r="E47" s="15">
        <f t="shared" si="2"/>
        <v>3.7323147193799824E-2</v>
      </c>
      <c r="F47" s="15">
        <f t="shared" si="2"/>
        <v>4.5330174772927563E-2</v>
      </c>
      <c r="G47" s="15">
        <f t="shared" si="2"/>
        <v>5.0236175356775735E-2</v>
      </c>
      <c r="H47" s="15">
        <f t="shared" si="2"/>
        <v>5.9631472352736789E-2</v>
      </c>
      <c r="I47" s="15">
        <f t="shared" si="2"/>
        <v>6.0748231704313427E-2</v>
      </c>
      <c r="J47" s="15">
        <f t="shared" si="2"/>
        <v>6.6285035311831927E-2</v>
      </c>
      <c r="K47" s="15">
        <f t="shared" si="2"/>
        <v>7.2899752491445313E-2</v>
      </c>
      <c r="L47" s="15">
        <f t="shared" si="2"/>
        <v>7.4424026785299427E-2</v>
      </c>
      <c r="M47" s="15">
        <f t="shared" si="2"/>
        <v>7.6794933447200592E-2</v>
      </c>
      <c r="N47" s="15">
        <f t="shared" si="2"/>
        <v>7.6402597310911785E-2</v>
      </c>
      <c r="O47" s="15" t="str">
        <f t="shared" si="2"/>
        <v/>
      </c>
      <c r="P47" s="15" t="str">
        <f t="shared" si="2"/>
        <v/>
      </c>
      <c r="Q47" s="15" t="str">
        <f t="shared" si="2"/>
        <v/>
      </c>
      <c r="R47" s="15" t="str">
        <f t="shared" si="2"/>
        <v/>
      </c>
      <c r="S47" s="15" t="str">
        <f t="shared" si="2"/>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115.06046059239698</v>
      </c>
      <c r="D50" s="9">
        <v>165.04150166095457</v>
      </c>
      <c r="E50" s="9">
        <v>231.7394578801067</v>
      </c>
      <c r="F50" s="9">
        <v>273.23796413410884</v>
      </c>
      <c r="G50" s="9">
        <v>349.65328562921968</v>
      </c>
      <c r="H50" s="9">
        <v>442.51117476032147</v>
      </c>
      <c r="I50" s="9">
        <v>554.18824383549509</v>
      </c>
      <c r="J50" s="9">
        <v>687.35387990839035</v>
      </c>
      <c r="K50" s="9">
        <v>862.20794401771718</v>
      </c>
      <c r="L50" s="9">
        <v>954.02725281985477</v>
      </c>
      <c r="M50" s="9">
        <v>994.15897708855903</v>
      </c>
      <c r="N50" s="9">
        <v>1165.0804047668682</v>
      </c>
      <c r="O50" s="9">
        <v>0</v>
      </c>
      <c r="P50" s="9">
        <v>0</v>
      </c>
      <c r="Q50" s="9">
        <v>0</v>
      </c>
      <c r="R50" s="9">
        <v>0</v>
      </c>
      <c r="S50" s="9">
        <v>0</v>
      </c>
    </row>
    <row r="51" spans="1:19" s="4" customFormat="1" ht="15" customHeight="1" x14ac:dyDescent="0.35">
      <c r="A51" s="29" t="s">
        <v>42</v>
      </c>
      <c r="B51" s="29"/>
      <c r="C51" s="9">
        <v>595.78521025328791</v>
      </c>
      <c r="D51" s="9">
        <v>685.21080124184869</v>
      </c>
      <c r="E51" s="9">
        <v>735.69373549872103</v>
      </c>
      <c r="F51" s="9">
        <v>832.64863744958313</v>
      </c>
      <c r="G51" s="9">
        <v>984.65198487828854</v>
      </c>
      <c r="H51" s="9">
        <v>1080.4149835897626</v>
      </c>
      <c r="I51" s="9">
        <v>1228.1842477382625</v>
      </c>
      <c r="J51" s="9">
        <v>1181.1266032041365</v>
      </c>
      <c r="K51" s="9">
        <v>1329.933618821771</v>
      </c>
      <c r="L51" s="9">
        <v>1460.3932853257115</v>
      </c>
      <c r="M51" s="9">
        <v>1334.2114062340761</v>
      </c>
      <c r="N51" s="9">
        <v>1403.6058779946807</v>
      </c>
      <c r="O51" s="9">
        <v>0</v>
      </c>
      <c r="P51" s="9">
        <v>0</v>
      </c>
      <c r="Q51" s="9">
        <v>0</v>
      </c>
      <c r="R51" s="9">
        <v>0</v>
      </c>
      <c r="S51" s="9">
        <v>0</v>
      </c>
    </row>
    <row r="52" spans="1:19" s="4" customFormat="1" ht="15" customHeight="1" x14ac:dyDescent="0.35">
      <c r="A52" s="29" t="s">
        <v>43</v>
      </c>
      <c r="B52" s="29"/>
      <c r="C52" s="9">
        <v>18.619845227858985</v>
      </c>
      <c r="D52" s="9">
        <v>20.928804815133276</v>
      </c>
      <c r="E52" s="9">
        <v>19.854582975064488</v>
      </c>
      <c r="F52" s="9">
        <v>21.416380051590711</v>
      </c>
      <c r="G52" s="9">
        <v>22.756044711951848</v>
      </c>
      <c r="H52" s="9">
        <v>155.95731537212188</v>
      </c>
      <c r="I52" s="9">
        <v>382.00551829559566</v>
      </c>
      <c r="J52" s="9">
        <v>372.04079487914396</v>
      </c>
      <c r="K52" s="9">
        <v>370.20009840450939</v>
      </c>
      <c r="L52" s="9">
        <v>372.25318238272666</v>
      </c>
      <c r="M52" s="9">
        <v>441.38265883252126</v>
      </c>
      <c r="N52" s="9">
        <v>289.79992739084742</v>
      </c>
      <c r="O52" s="9">
        <v>0</v>
      </c>
      <c r="P52" s="9">
        <v>0</v>
      </c>
      <c r="Q52" s="9">
        <v>0</v>
      </c>
      <c r="R52" s="9">
        <v>0</v>
      </c>
      <c r="S52" s="9">
        <v>0</v>
      </c>
    </row>
    <row r="53" spans="1:19" s="4" customFormat="1" ht="15" customHeight="1" x14ac:dyDescent="0.35">
      <c r="A53" s="4" t="s">
        <v>44</v>
      </c>
      <c r="B53" s="29"/>
      <c r="C53" s="9">
        <v>729.46551607354388</v>
      </c>
      <c r="D53" s="9">
        <v>871.18110771793647</v>
      </c>
      <c r="E53" s="9">
        <v>987.28777635389224</v>
      </c>
      <c r="F53" s="9">
        <v>1127.3029816352828</v>
      </c>
      <c r="G53" s="9">
        <v>1357.0613152194601</v>
      </c>
      <c r="H53" s="9">
        <v>1678.883473722206</v>
      </c>
      <c r="I53" s="9">
        <v>2164.3780098693533</v>
      </c>
      <c r="J53" s="9">
        <v>2240.521277991671</v>
      </c>
      <c r="K53" s="9">
        <v>2562.3416612439974</v>
      </c>
      <c r="L53" s="9">
        <v>2786.673720528293</v>
      </c>
      <c r="M53" s="9">
        <v>2769.7530421551564</v>
      </c>
      <c r="N53" s="9">
        <v>2858.4862101523959</v>
      </c>
      <c r="O53" s="9">
        <v>0</v>
      </c>
      <c r="P53" s="9">
        <v>0</v>
      </c>
      <c r="Q53" s="9">
        <v>0</v>
      </c>
      <c r="R53" s="9">
        <v>0</v>
      </c>
      <c r="S53" s="9">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v>729.46551607354388</v>
      </c>
      <c r="D60" s="12">
        <v>871.18110771793647</v>
      </c>
      <c r="E60" s="12">
        <v>987.28777635389224</v>
      </c>
      <c r="F60" s="12">
        <v>1127.3029816352828</v>
      </c>
      <c r="G60" s="12">
        <v>1357.0613152194601</v>
      </c>
      <c r="H60" s="12">
        <v>1678.883473722206</v>
      </c>
      <c r="I60" s="12">
        <v>2164.3780098693533</v>
      </c>
      <c r="J60" s="12">
        <v>2240.521277991671</v>
      </c>
      <c r="K60" s="12">
        <v>2562.3416612439974</v>
      </c>
      <c r="L60" s="12">
        <v>2786.673720528293</v>
      </c>
      <c r="M60" s="12">
        <v>2769.7530421551564</v>
      </c>
      <c r="N60" s="12">
        <v>2858.4862101523959</v>
      </c>
      <c r="O60" s="12">
        <v>0</v>
      </c>
      <c r="P60" s="12">
        <v>0</v>
      </c>
      <c r="Q60" s="12">
        <v>0</v>
      </c>
      <c r="R60" s="12">
        <v>0</v>
      </c>
      <c r="S60" s="12">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38661.718854495077</v>
      </c>
      <c r="D63" s="9">
        <v>37347.738224897301</v>
      </c>
      <c r="E63" s="9">
        <v>37393.575618610877</v>
      </c>
      <c r="F63" s="9">
        <v>36449.907853253084</v>
      </c>
      <c r="G63" s="9">
        <v>37708.611970956343</v>
      </c>
      <c r="H63" s="9">
        <v>35557.164636476547</v>
      </c>
      <c r="I63" s="9">
        <v>38271.184771185632</v>
      </c>
      <c r="J63" s="9">
        <v>35611.815417502621</v>
      </c>
      <c r="K63" s="9">
        <v>35673.954676602661</v>
      </c>
      <c r="L63" s="9">
        <v>36932.590190599025</v>
      </c>
      <c r="M63" s="9">
        <v>34663.049699054165</v>
      </c>
      <c r="N63" s="9">
        <v>36231.375119422941</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38666.360470595311</v>
      </c>
      <c r="D66" s="9">
        <v>37353.670913977119</v>
      </c>
      <c r="E66" s="9">
        <v>37400.172478213928</v>
      </c>
      <c r="F66" s="9">
        <v>36457.513593979631</v>
      </c>
      <c r="G66" s="9">
        <v>37718.766726447029</v>
      </c>
      <c r="H66" s="9">
        <v>35571.511095178568</v>
      </c>
      <c r="I66" s="9">
        <v>38292.176055324009</v>
      </c>
      <c r="J66" s="9">
        <v>35634.609334645807</v>
      </c>
      <c r="K66" s="9">
        <v>35702.311616337778</v>
      </c>
      <c r="L66" s="9">
        <v>36966.612426435866</v>
      </c>
      <c r="M66" s="9">
        <v>34699.165810552404</v>
      </c>
      <c r="N66" s="9">
        <v>36271.648273141327</v>
      </c>
      <c r="O66" s="9">
        <v>0</v>
      </c>
      <c r="P66" s="9">
        <v>0</v>
      </c>
      <c r="Q66" s="9">
        <v>0</v>
      </c>
      <c r="R66" s="9">
        <v>0</v>
      </c>
      <c r="S66" s="9">
        <v>0</v>
      </c>
    </row>
    <row r="67" spans="1:27" s="4" customFormat="1" ht="15" customHeight="1" x14ac:dyDescent="0.35">
      <c r="A67" s="11" t="s">
        <v>54</v>
      </c>
      <c r="C67" s="9">
        <v>38666.360470595311</v>
      </c>
      <c r="D67" s="9">
        <v>37353.670913977119</v>
      </c>
      <c r="E67" s="9">
        <v>37400.172478213928</v>
      </c>
      <c r="F67" s="9">
        <v>36457.513593979631</v>
      </c>
      <c r="G67" s="9">
        <v>37718.766726447029</v>
      </c>
      <c r="H67" s="9">
        <v>35571.511095178568</v>
      </c>
      <c r="I67" s="9">
        <v>38292.176055324009</v>
      </c>
      <c r="J67" s="9">
        <v>35634.609334645807</v>
      </c>
      <c r="K67" s="9">
        <v>35702.311616337778</v>
      </c>
      <c r="L67" s="9">
        <v>36966.612426435866</v>
      </c>
      <c r="M67" s="9">
        <v>34699.165810552404</v>
      </c>
      <c r="N67" s="9">
        <v>36271.648273141327</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3">IF(C67&gt;0,(C53+C57-C58)/C67,"")</f>
        <v>1.886563687907172E-2</v>
      </c>
      <c r="D69" s="15">
        <f t="shared" si="3"/>
        <v>2.3322503154354104E-2</v>
      </c>
      <c r="E69" s="15">
        <f t="shared" si="3"/>
        <v>2.6397947146607408E-2</v>
      </c>
      <c r="F69" s="15">
        <f t="shared" si="3"/>
        <v>3.0921005589954403E-2</v>
      </c>
      <c r="G69" s="15">
        <f t="shared" si="3"/>
        <v>3.5978411623621247E-2</v>
      </c>
      <c r="H69" s="15">
        <f t="shared" si="3"/>
        <v>4.7197417878313441E-2</v>
      </c>
      <c r="I69" s="15">
        <f t="shared" si="3"/>
        <v>5.6522721684510425E-2</v>
      </c>
      <c r="J69" s="15">
        <f t="shared" si="3"/>
        <v>6.287486575062072E-2</v>
      </c>
      <c r="K69" s="15">
        <f t="shared" si="3"/>
        <v>7.1769629058736947E-2</v>
      </c>
      <c r="L69" s="15">
        <f t="shared" si="3"/>
        <v>7.5383529558566309E-2</v>
      </c>
      <c r="M69" s="15">
        <f t="shared" si="3"/>
        <v>7.9821891317999452E-2</v>
      </c>
      <c r="N69" s="15">
        <f t="shared" si="3"/>
        <v>7.8807728521922915E-2</v>
      </c>
      <c r="O69" s="15" t="str">
        <f t="shared" si="3"/>
        <v/>
      </c>
      <c r="P69" s="15" t="str">
        <f t="shared" si="3"/>
        <v/>
      </c>
      <c r="Q69" s="15" t="str">
        <f t="shared" si="3"/>
        <v/>
      </c>
      <c r="R69" s="15" t="str">
        <f t="shared" si="3"/>
        <v/>
      </c>
      <c r="S69" s="15" t="str">
        <f t="shared" si="3"/>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32" t="s">
        <v>58</v>
      </c>
      <c r="E72" s="33"/>
      <c r="F72" s="3"/>
      <c r="G72" s="3"/>
      <c r="H72" s="3"/>
      <c r="I72" s="34"/>
      <c r="J72" s="192" t="s">
        <v>59</v>
      </c>
      <c r="K72" s="192"/>
      <c r="L72" s="192" t="s">
        <v>60</v>
      </c>
      <c r="M72" s="192"/>
      <c r="N72" s="192" t="s">
        <v>61</v>
      </c>
      <c r="O72" s="192"/>
      <c r="P72" s="192" t="s">
        <v>62</v>
      </c>
      <c r="Q72" s="192"/>
      <c r="R72" s="35"/>
      <c r="S72" s="32" t="s">
        <v>63</v>
      </c>
    </row>
    <row r="73" spans="1:27" s="4" customFormat="1" ht="22.5" customHeight="1" x14ac:dyDescent="0.35">
      <c r="D73" s="36">
        <v>2.1999999999999999E-2</v>
      </c>
      <c r="J73" s="191">
        <v>4.36E-2</v>
      </c>
      <c r="K73" s="191"/>
      <c r="L73" s="191">
        <v>5.4400000000000004E-2</v>
      </c>
      <c r="M73" s="191"/>
      <c r="N73" s="191">
        <v>7.0599999999999996E-2</v>
      </c>
      <c r="O73" s="191"/>
      <c r="P73" s="191">
        <v>9.2200000000000004E-2</v>
      </c>
      <c r="Q73" s="191"/>
      <c r="R73" s="37"/>
      <c r="S73" s="36">
        <v>0.13</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102</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277.96596265306999</v>
      </c>
      <c r="D7" s="9">
        <v>290.47946578899132</v>
      </c>
      <c r="E7" s="9">
        <v>299.43187898945558</v>
      </c>
      <c r="F7" s="9">
        <v>306.43050363231913</v>
      </c>
      <c r="G7" s="9">
        <v>324.86283294085803</v>
      </c>
      <c r="H7" s="9">
        <v>336.43734502831018</v>
      </c>
      <c r="I7" s="9">
        <v>352.69329854488228</v>
      </c>
      <c r="J7" s="9">
        <v>353.65047046912991</v>
      </c>
      <c r="K7" s="9">
        <v>363.28821211518181</v>
      </c>
      <c r="L7" s="9">
        <v>367.77762449570582</v>
      </c>
      <c r="M7" s="9">
        <v>371.50547248514653</v>
      </c>
      <c r="N7" s="9">
        <v>368.34374713331761</v>
      </c>
      <c r="O7" s="9">
        <v>0</v>
      </c>
      <c r="P7" s="9">
        <v>0</v>
      </c>
      <c r="Q7" s="9">
        <v>0</v>
      </c>
      <c r="R7" s="9">
        <v>0</v>
      </c>
      <c r="S7" s="9">
        <v>0</v>
      </c>
    </row>
    <row r="8" spans="1:27" s="4" customFormat="1" ht="15" customHeight="1" x14ac:dyDescent="0.35">
      <c r="A8" s="4" t="s">
        <v>3</v>
      </c>
      <c r="C8" s="9">
        <v>8.5984522785898534E-2</v>
      </c>
      <c r="D8" s="9">
        <v>0.46431642304385201</v>
      </c>
      <c r="E8" s="9">
        <v>1.7387981274481703</v>
      </c>
      <c r="F8" s="9">
        <v>3.5076627383541554</v>
      </c>
      <c r="G8" s="9">
        <v>9.8148186984879313</v>
      </c>
      <c r="H8" s="9">
        <v>23.938613014975225</v>
      </c>
      <c r="I8" s="9">
        <v>51.959292274199143</v>
      </c>
      <c r="J8" s="9">
        <v>68.997313069716299</v>
      </c>
      <c r="K8" s="9">
        <v>89.358951190917352</v>
      </c>
      <c r="L8" s="9">
        <v>104.92122494873999</v>
      </c>
      <c r="M8" s="9">
        <v>111.89742583557468</v>
      </c>
      <c r="N8" s="9">
        <v>117.5337109116916</v>
      </c>
      <c r="O8" s="9">
        <v>0</v>
      </c>
      <c r="P8" s="9">
        <v>0</v>
      </c>
      <c r="Q8" s="9">
        <v>0</v>
      </c>
      <c r="R8" s="9">
        <v>0</v>
      </c>
      <c r="S8" s="9">
        <v>0</v>
      </c>
    </row>
    <row r="9" spans="1:27" s="4" customFormat="1" ht="15" customHeight="1" x14ac:dyDescent="0.35">
      <c r="A9" s="4" t="s">
        <v>4</v>
      </c>
      <c r="C9" s="9">
        <v>0</v>
      </c>
      <c r="D9" s="9">
        <v>0</v>
      </c>
      <c r="E9" s="9">
        <v>0</v>
      </c>
      <c r="F9" s="9">
        <v>5.1590713671539118E-3</v>
      </c>
      <c r="G9" s="9">
        <v>1.4359415305245057E-2</v>
      </c>
      <c r="H9" s="9">
        <v>0.28091143594153051</v>
      </c>
      <c r="I9" s="9">
        <v>1.2781599312123817</v>
      </c>
      <c r="J9" s="9">
        <v>8.6725709372312991</v>
      </c>
      <c r="K9" s="9">
        <v>69.979965606190873</v>
      </c>
      <c r="L9" s="9">
        <v>117.01281169389509</v>
      </c>
      <c r="M9" s="9">
        <v>107.69251934651761</v>
      </c>
      <c r="N9" s="9">
        <v>118.94015477214101</v>
      </c>
      <c r="O9" s="9">
        <v>0</v>
      </c>
      <c r="P9" s="9">
        <v>0</v>
      </c>
      <c r="Q9" s="9">
        <v>0</v>
      </c>
      <c r="R9" s="9">
        <v>0</v>
      </c>
      <c r="S9" s="9">
        <v>0</v>
      </c>
    </row>
    <row r="10" spans="1:27" s="4" customFormat="1" ht="15" customHeight="1" x14ac:dyDescent="0.35">
      <c r="A10" s="4" t="s">
        <v>5</v>
      </c>
      <c r="C10" s="9">
        <v>0</v>
      </c>
      <c r="D10" s="9">
        <v>0</v>
      </c>
      <c r="E10" s="9">
        <v>0</v>
      </c>
      <c r="F10" s="9">
        <v>0</v>
      </c>
      <c r="G10" s="9">
        <v>1.335511607910576</v>
      </c>
      <c r="H10" s="9">
        <v>0.47291487532244197</v>
      </c>
      <c r="I10" s="9">
        <v>1.6972484952708511</v>
      </c>
      <c r="J10" s="9">
        <v>3.1981083404987105</v>
      </c>
      <c r="K10" s="9">
        <v>5.6105760963026654</v>
      </c>
      <c r="L10" s="9">
        <v>8.1651762682717113</v>
      </c>
      <c r="M10" s="9">
        <v>11.930782459157351</v>
      </c>
      <c r="N10" s="9">
        <v>12.990111779879621</v>
      </c>
      <c r="O10" s="9">
        <v>0</v>
      </c>
      <c r="P10" s="9">
        <v>0</v>
      </c>
      <c r="Q10" s="9">
        <v>0</v>
      </c>
      <c r="R10" s="9">
        <v>0</v>
      </c>
      <c r="S10" s="9">
        <v>0</v>
      </c>
    </row>
    <row r="11" spans="1:27" s="4" customFormat="1" ht="15" customHeight="1" x14ac:dyDescent="0.35">
      <c r="A11" s="4" t="s">
        <v>6</v>
      </c>
      <c r="C11" s="9">
        <v>0</v>
      </c>
      <c r="D11" s="9">
        <v>7.8660685493648233E-15</v>
      </c>
      <c r="E11" s="9">
        <v>-4.2766974637323312E-15</v>
      </c>
      <c r="F11" s="9">
        <v>1.119291914336196E-14</v>
      </c>
      <c r="G11" s="9">
        <v>-6.2623070004651987E-15</v>
      </c>
      <c r="H11" s="9">
        <v>0.16354256233876291</v>
      </c>
      <c r="I11" s="10">
        <v>1.3327601031814404</v>
      </c>
      <c r="J11" s="9">
        <v>1.59441100601896</v>
      </c>
      <c r="K11" s="9">
        <v>4.952708512471609E-2</v>
      </c>
      <c r="L11" s="9">
        <v>1.4404127257094281</v>
      </c>
      <c r="M11" s="9">
        <v>5.3342218400688006</v>
      </c>
      <c r="N11" s="9">
        <v>10.241616509028372</v>
      </c>
      <c r="O11" s="9">
        <v>0</v>
      </c>
      <c r="P11" s="9">
        <v>0</v>
      </c>
      <c r="Q11" s="9">
        <v>0</v>
      </c>
      <c r="R11" s="9">
        <v>0</v>
      </c>
      <c r="S11" s="9">
        <v>0</v>
      </c>
    </row>
    <row r="12" spans="1:27" s="4" customFormat="1" ht="15" customHeight="1" x14ac:dyDescent="0.35">
      <c r="A12" s="11" t="s">
        <v>7</v>
      </c>
      <c r="B12" s="11"/>
      <c r="C12" s="12">
        <f>SUM(C7:C11)</f>
        <v>278.0519471758559</v>
      </c>
      <c r="D12" s="12">
        <f t="shared" ref="D12:S12" si="0">SUM(D7:D11)</f>
        <v>290.94378221203516</v>
      </c>
      <c r="E12" s="12">
        <f t="shared" si="0"/>
        <v>301.17067711690373</v>
      </c>
      <c r="F12" s="12">
        <f t="shared" si="0"/>
        <v>309.94332544204042</v>
      </c>
      <c r="G12" s="12">
        <f t="shared" si="0"/>
        <v>336.02752266256181</v>
      </c>
      <c r="H12" s="12">
        <f t="shared" si="0"/>
        <v>361.29332691688808</v>
      </c>
      <c r="I12" s="12">
        <f t="shared" si="0"/>
        <v>408.96075934874608</v>
      </c>
      <c r="J12" s="12">
        <f t="shared" si="0"/>
        <v>436.11287382259519</v>
      </c>
      <c r="K12" s="12">
        <f t="shared" si="0"/>
        <v>528.28723209371742</v>
      </c>
      <c r="L12" s="12">
        <f t="shared" si="0"/>
        <v>599.31725013232199</v>
      </c>
      <c r="M12" s="12">
        <f t="shared" si="0"/>
        <v>608.36042196646508</v>
      </c>
      <c r="N12" s="12">
        <f t="shared" si="0"/>
        <v>628.04934110605825</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3056.491831470335</v>
      </c>
      <c r="D15" s="12">
        <v>3129.0627687016336</v>
      </c>
      <c r="E15" s="12">
        <v>3246.6895958727428</v>
      </c>
      <c r="F15" s="12">
        <v>3307.1367153912297</v>
      </c>
      <c r="G15" s="12">
        <v>3374.0326741186586</v>
      </c>
      <c r="H15" s="12">
        <v>3207.910576096303</v>
      </c>
      <c r="I15" s="12">
        <v>3230.5245055889941</v>
      </c>
      <c r="J15" s="12">
        <v>3384.5227858985386</v>
      </c>
      <c r="K15" s="12">
        <v>3290.713671539123</v>
      </c>
      <c r="L15" s="12">
        <v>3171.7970765262257</v>
      </c>
      <c r="M15" s="12">
        <v>3222.0120378331903</v>
      </c>
      <c r="N15" s="12">
        <v>3281.7712811693896</v>
      </c>
      <c r="O15" s="12">
        <v>0</v>
      </c>
      <c r="P15" s="12">
        <v>0</v>
      </c>
      <c r="Q15" s="12">
        <v>0</v>
      </c>
      <c r="R15" s="12">
        <v>0</v>
      </c>
      <c r="S15" s="12">
        <v>0</v>
      </c>
    </row>
    <row r="16" spans="1:27" s="7" customFormat="1" ht="27" customHeight="1" thickBot="1" x14ac:dyDescent="0.4">
      <c r="A16" s="13" t="s">
        <v>11</v>
      </c>
      <c r="B16" s="14"/>
      <c r="C16" s="15">
        <f t="shared" ref="C16:S16" si="1">IF(C15&gt;0,C12/C15,"")</f>
        <v>9.0970943979947802E-2</v>
      </c>
      <c r="D16" s="15">
        <f t="shared" si="1"/>
        <v>9.298112684801102E-2</v>
      </c>
      <c r="E16" s="15">
        <f t="shared" si="1"/>
        <v>9.2762387109552438E-2</v>
      </c>
      <c r="F16" s="15">
        <f t="shared" si="1"/>
        <v>9.3719538112706821E-2</v>
      </c>
      <c r="G16" s="15">
        <f t="shared" si="1"/>
        <v>9.9592255060285267E-2</v>
      </c>
      <c r="H16" s="15">
        <f t="shared" si="1"/>
        <v>0.11262574761561617</v>
      </c>
      <c r="I16" s="15">
        <f t="shared" si="1"/>
        <v>0.12659268135599044</v>
      </c>
      <c r="J16" s="15">
        <f t="shared" si="1"/>
        <v>0.12885505621047663</v>
      </c>
      <c r="K16" s="15">
        <f t="shared" si="1"/>
        <v>0.16053880246792437</v>
      </c>
      <c r="L16" s="15">
        <f t="shared" si="1"/>
        <v>0.18895195237038884</v>
      </c>
      <c r="M16" s="15">
        <f t="shared" si="1"/>
        <v>0.18881382652300352</v>
      </c>
      <c r="N16" s="15">
        <f t="shared" si="1"/>
        <v>0.19137511035877741</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0.65441100601891655</v>
      </c>
      <c r="D19" s="9">
        <v>0.60502149613069656</v>
      </c>
      <c r="E19" s="9">
        <v>0.62971625107480644</v>
      </c>
      <c r="F19" s="9">
        <v>0.69043852106620807</v>
      </c>
      <c r="G19" s="9">
        <v>0.68677558039552877</v>
      </c>
      <c r="H19" s="9">
        <v>1.0791229578675836</v>
      </c>
      <c r="I19" s="9">
        <v>1.1248753224419603</v>
      </c>
      <c r="J19" s="9">
        <v>1.3723129836629409</v>
      </c>
      <c r="K19" s="9">
        <v>0.67652622527944972</v>
      </c>
      <c r="L19" s="9">
        <v>0.98845227858985385</v>
      </c>
      <c r="M19" s="9">
        <v>1.7370077386070508</v>
      </c>
      <c r="N19" s="9">
        <v>1.1775064488392089</v>
      </c>
      <c r="O19" s="9">
        <v>0</v>
      </c>
      <c r="P19" s="9">
        <v>0</v>
      </c>
      <c r="Q19" s="9">
        <v>0</v>
      </c>
      <c r="R19" s="9">
        <v>0</v>
      </c>
      <c r="S19" s="9">
        <v>0</v>
      </c>
    </row>
    <row r="20" spans="1:19" s="4" customFormat="1" ht="15" customHeight="1" x14ac:dyDescent="0.35">
      <c r="A20" s="4" t="s">
        <v>14</v>
      </c>
      <c r="C20" s="9">
        <v>3.9027687016337058</v>
      </c>
      <c r="D20" s="9">
        <v>3.6082201203783324</v>
      </c>
      <c r="E20" s="9">
        <v>3.7554944110060182</v>
      </c>
      <c r="F20" s="9">
        <v>3.9527257093723129</v>
      </c>
      <c r="G20" s="9">
        <v>3.7844196044711955</v>
      </c>
      <c r="H20" s="9">
        <v>5.6276698194325023</v>
      </c>
      <c r="I20" s="9">
        <v>5.4959329320722263</v>
      </c>
      <c r="J20" s="9">
        <v>5.8503869303525367</v>
      </c>
      <c r="K20" s="9">
        <v>2.7628546861564915</v>
      </c>
      <c r="L20" s="9">
        <v>3.5687274290627684</v>
      </c>
      <c r="M20" s="9">
        <v>5.6576612209802235</v>
      </c>
      <c r="N20" s="9">
        <v>3.4656577815993126</v>
      </c>
      <c r="O20" s="9">
        <v>0</v>
      </c>
      <c r="P20" s="9">
        <v>0</v>
      </c>
      <c r="Q20" s="9">
        <v>0</v>
      </c>
      <c r="R20" s="9">
        <v>0</v>
      </c>
      <c r="S20" s="9">
        <v>0</v>
      </c>
    </row>
    <row r="21" spans="1:19" s="4" customFormat="1" ht="15" customHeight="1" x14ac:dyDescent="0.35">
      <c r="A21" s="4" t="s">
        <v>15</v>
      </c>
      <c r="C21" s="9">
        <v>5.1982459157351686</v>
      </c>
      <c r="D21" s="9">
        <v>5.0994668959587273</v>
      </c>
      <c r="E21" s="9">
        <v>4.8648667239896817</v>
      </c>
      <c r="F21" s="9">
        <v>4.8202837489251928</v>
      </c>
      <c r="G21" s="9">
        <v>4.5961134995700768</v>
      </c>
      <c r="H21" s="9">
        <v>4.9944024075666382</v>
      </c>
      <c r="I21" s="9">
        <v>4.2803697334479791</v>
      </c>
      <c r="J21" s="9">
        <v>4.1332760103181423</v>
      </c>
      <c r="K21" s="9">
        <v>3.9238521066208083</v>
      </c>
      <c r="L21" s="9">
        <v>3.6367583834909718</v>
      </c>
      <c r="M21" s="9">
        <v>3.8981685296646607</v>
      </c>
      <c r="N21" s="9">
        <v>5.9093379191745479</v>
      </c>
      <c r="O21" s="9">
        <v>0</v>
      </c>
      <c r="P21" s="9">
        <v>0</v>
      </c>
      <c r="Q21" s="9">
        <v>0</v>
      </c>
      <c r="R21" s="9">
        <v>0</v>
      </c>
      <c r="S21" s="9">
        <v>0</v>
      </c>
    </row>
    <row r="22" spans="1:19" s="4" customFormat="1" ht="15" customHeight="1" x14ac:dyDescent="0.35">
      <c r="A22" s="4" t="s">
        <v>16</v>
      </c>
      <c r="C22" s="9">
        <v>31.001238177128119</v>
      </c>
      <c r="D22" s="9">
        <v>30.412141014617369</v>
      </c>
      <c r="E22" s="9">
        <v>29.013035253654341</v>
      </c>
      <c r="F22" s="9">
        <v>27.595881341358556</v>
      </c>
      <c r="G22" s="9">
        <v>25.326500429922611</v>
      </c>
      <c r="H22" s="9">
        <v>26.046010318142734</v>
      </c>
      <c r="I22" s="9">
        <v>20.913095442820289</v>
      </c>
      <c r="J22" s="9">
        <v>17.620808254514188</v>
      </c>
      <c r="K22" s="9">
        <v>16.024557179707649</v>
      </c>
      <c r="L22" s="9">
        <v>13.130223559759244</v>
      </c>
      <c r="M22" s="9">
        <v>12.696844368013759</v>
      </c>
      <c r="N22" s="9">
        <v>17.392467755803956</v>
      </c>
      <c r="O22" s="9">
        <v>0</v>
      </c>
      <c r="P22" s="9">
        <v>0</v>
      </c>
      <c r="Q22" s="9">
        <v>0</v>
      </c>
      <c r="R22" s="9">
        <v>0</v>
      </c>
      <c r="S22" s="9">
        <v>0</v>
      </c>
    </row>
    <row r="23" spans="1:19" s="4" customFormat="1" ht="15" customHeight="1" x14ac:dyDescent="0.35">
      <c r="A23" s="16" t="s">
        <v>17</v>
      </c>
      <c r="C23" s="9">
        <v>0.29633705932931981</v>
      </c>
      <c r="D23" s="9">
        <v>0.46920034393809057</v>
      </c>
      <c r="E23" s="9">
        <v>0.2592949269131562</v>
      </c>
      <c r="F23" s="9">
        <v>0.25571797076526265</v>
      </c>
      <c r="G23" s="9">
        <v>0.33018056749785063</v>
      </c>
      <c r="H23" s="9">
        <v>0.38737747205502976</v>
      </c>
      <c r="I23" s="9">
        <v>0.42365434221840059</v>
      </c>
      <c r="J23" s="9">
        <v>0.49011177987962179</v>
      </c>
      <c r="K23" s="9">
        <v>0.50739466895958807</v>
      </c>
      <c r="L23" s="9">
        <v>0.54085124677558027</v>
      </c>
      <c r="M23" s="9">
        <v>0.54533963886500436</v>
      </c>
      <c r="N23" s="9">
        <v>0.58875322441960454</v>
      </c>
      <c r="O23" s="9">
        <v>0</v>
      </c>
      <c r="P23" s="9">
        <v>0</v>
      </c>
      <c r="Q23" s="9">
        <v>0</v>
      </c>
      <c r="R23" s="9">
        <v>0</v>
      </c>
      <c r="S23" s="9">
        <v>0</v>
      </c>
    </row>
    <row r="24" spans="1:19" s="4" customFormat="1" ht="15" customHeight="1" x14ac:dyDescent="0.35">
      <c r="A24" s="16" t="s">
        <v>18</v>
      </c>
      <c r="C24" s="9">
        <v>1.7672914875322385</v>
      </c>
      <c r="D24" s="9">
        <v>2.7982115219260497</v>
      </c>
      <c r="E24" s="9">
        <v>1.5463800515907171</v>
      </c>
      <c r="F24" s="9">
        <v>1.4639724849527109</v>
      </c>
      <c r="G24" s="9">
        <v>1.8194325021496145</v>
      </c>
      <c r="H24" s="9">
        <v>2.0201891659501277</v>
      </c>
      <c r="I24" s="9">
        <v>2.0698968185726563</v>
      </c>
      <c r="J24" s="9">
        <v>2.0894239036973348</v>
      </c>
      <c r="K24" s="9">
        <v>2.0721410146173724</v>
      </c>
      <c r="L24" s="9">
        <v>1.9526999140154766</v>
      </c>
      <c r="M24" s="9">
        <v>1.7762424763542568</v>
      </c>
      <c r="N24" s="9">
        <v>1.7328288907996565</v>
      </c>
      <c r="O24" s="9">
        <v>0</v>
      </c>
      <c r="P24" s="9">
        <v>0</v>
      </c>
      <c r="Q24" s="9">
        <v>0</v>
      </c>
      <c r="R24" s="9">
        <v>0</v>
      </c>
      <c r="S24" s="9">
        <v>0</v>
      </c>
    </row>
    <row r="25" spans="1:19" s="4" customFormat="1" ht="15" customHeight="1" x14ac:dyDescent="0.35">
      <c r="A25" s="4" t="s">
        <v>19</v>
      </c>
      <c r="C25" s="9">
        <v>0</v>
      </c>
      <c r="D25" s="9">
        <v>0</v>
      </c>
      <c r="E25" s="9">
        <v>5.4284895385497274</v>
      </c>
      <c r="F25" s="9">
        <v>2.3231967134804625</v>
      </c>
      <c r="G25" s="9">
        <v>4.1803764211330847</v>
      </c>
      <c r="H25" s="9">
        <v>3.7470944396675265</v>
      </c>
      <c r="I25" s="10">
        <v>13.408788645266075</v>
      </c>
      <c r="J25" s="9">
        <v>0</v>
      </c>
      <c r="K25" s="9">
        <v>0</v>
      </c>
      <c r="L25" s="9">
        <v>104.26</v>
      </c>
      <c r="M25" s="9">
        <v>110.87</v>
      </c>
      <c r="N25" s="9">
        <v>144.78</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0</v>
      </c>
      <c r="K26" s="21">
        <v>0</v>
      </c>
      <c r="L26" s="21">
        <v>0</v>
      </c>
      <c r="M26" s="21">
        <v>0</v>
      </c>
      <c r="N26" s="21">
        <v>0</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0</v>
      </c>
      <c r="K27" s="21">
        <v>0</v>
      </c>
      <c r="L27" s="21">
        <v>104.26</v>
      </c>
      <c r="M27" s="21">
        <v>110.87</v>
      </c>
      <c r="N27" s="21">
        <v>144.78</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17.190000000000001</v>
      </c>
      <c r="K30" s="9">
        <v>85.93</v>
      </c>
      <c r="L30" s="9">
        <v>0</v>
      </c>
      <c r="M30" s="9">
        <v>0</v>
      </c>
      <c r="N30" s="9">
        <v>1.2599999999999909</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16.564006878761827</v>
      </c>
      <c r="D32" s="12">
        <v>16.242975064488391</v>
      </c>
      <c r="E32" s="12">
        <v>20.998532530811119</v>
      </c>
      <c r="F32" s="12">
        <v>18.08181666188975</v>
      </c>
      <c r="G32" s="12">
        <v>19.434718639533774</v>
      </c>
      <c r="H32" s="12">
        <v>22.016092719977067</v>
      </c>
      <c r="I32" s="24">
        <v>30.157743933314226</v>
      </c>
      <c r="J32" s="12">
        <v>17.684866723989682</v>
      </c>
      <c r="K32" s="12">
        <v>13.699656061908856</v>
      </c>
      <c r="L32" s="12">
        <v>118.83500859845228</v>
      </c>
      <c r="M32" s="12">
        <v>129.84579965606193</v>
      </c>
      <c r="N32" s="12">
        <v>166.02963026655203</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1883.9022938759913</v>
      </c>
      <c r="D35" s="12">
        <v>2029.7653988726474</v>
      </c>
      <c r="E35" s="12">
        <v>2156.1670813031437</v>
      </c>
      <c r="F35" s="12">
        <v>2060.2988215343462</v>
      </c>
      <c r="G35" s="12">
        <v>2232.150308588899</v>
      </c>
      <c r="H35" s="12">
        <v>2179.438755374033</v>
      </c>
      <c r="I35" s="12">
        <v>2116.4520622671257</v>
      </c>
      <c r="J35" s="12">
        <v>2143.9640995509699</v>
      </c>
      <c r="K35" s="12">
        <v>2285.8828460877044</v>
      </c>
      <c r="L35" s="12">
        <v>1977.0887880959203</v>
      </c>
      <c r="M35" s="12">
        <v>2248.4789801280212</v>
      </c>
      <c r="N35" s="12">
        <v>2539.1640622910099</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8.7923916928210714E-3</v>
      </c>
      <c r="D37" s="15">
        <f t="shared" si="2"/>
        <v>8.0023903617186028E-3</v>
      </c>
      <c r="E37" s="15">
        <f t="shared" si="2"/>
        <v>9.738824376318754E-3</v>
      </c>
      <c r="F37" s="15">
        <f t="shared" si="2"/>
        <v>8.7763078214177954E-3</v>
      </c>
      <c r="G37" s="15">
        <f t="shared" si="2"/>
        <v>8.7067248853057045E-3</v>
      </c>
      <c r="H37" s="15">
        <f t="shared" si="2"/>
        <v>1.0101725807018003E-2</v>
      </c>
      <c r="I37" s="27">
        <f t="shared" si="2"/>
        <v>1.4249197735671605E-2</v>
      </c>
      <c r="J37" s="15">
        <f t="shared" si="2"/>
        <v>8.2486767048448179E-3</v>
      </c>
      <c r="K37" s="15">
        <f t="shared" si="2"/>
        <v>5.9931575607017045E-3</v>
      </c>
      <c r="L37" s="15">
        <f t="shared" si="2"/>
        <v>6.0106055587366411E-2</v>
      </c>
      <c r="M37" s="15">
        <f t="shared" si="2"/>
        <v>5.7748282640680465E-2</v>
      </c>
      <c r="N37" s="15">
        <f t="shared" si="2"/>
        <v>6.5387515809730151E-2</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708.9423903697334</v>
      </c>
      <c r="D40" s="9">
        <v>723.24925957772041</v>
      </c>
      <c r="E40" s="9">
        <v>767.98509601605042</v>
      </c>
      <c r="F40" s="9">
        <v>708.10642973153722</v>
      </c>
      <c r="G40" s="9">
        <v>787.61822871883066</v>
      </c>
      <c r="H40" s="9">
        <v>777.77777777777783</v>
      </c>
      <c r="I40" s="10">
        <v>934.62787809305439</v>
      </c>
      <c r="J40" s="9">
        <v>995.27085124677558</v>
      </c>
      <c r="K40" s="9">
        <v>1070.2445781981467</v>
      </c>
      <c r="L40" s="9">
        <v>1074.8781885927199</v>
      </c>
      <c r="M40" s="9">
        <v>1013.542562338779</v>
      </c>
      <c r="N40" s="9">
        <v>1060.3324734881055</v>
      </c>
      <c r="O40" s="9">
        <v>0</v>
      </c>
      <c r="P40" s="9">
        <v>0</v>
      </c>
      <c r="Q40" s="9">
        <v>0</v>
      </c>
      <c r="R40" s="9">
        <v>0</v>
      </c>
      <c r="S40" s="9">
        <v>0</v>
      </c>
    </row>
    <row r="41" spans="1:19" s="4" customFormat="1" ht="15" customHeight="1" x14ac:dyDescent="0.35">
      <c r="A41" s="4" t="s">
        <v>33</v>
      </c>
      <c r="C41" s="9">
        <v>0</v>
      </c>
      <c r="D41" s="9">
        <v>0.74042227954523743</v>
      </c>
      <c r="E41" s="9">
        <v>0.64488392089423907</v>
      </c>
      <c r="F41" s="9">
        <v>2.3884589662749593E-2</v>
      </c>
      <c r="G41" s="9">
        <v>2.6273048629024554</v>
      </c>
      <c r="H41" s="9">
        <v>1.4569599694277253</v>
      </c>
      <c r="I41" s="10">
        <v>1.8868825833572178</v>
      </c>
      <c r="J41" s="9">
        <v>5.5651093914206555</v>
      </c>
      <c r="K41" s="9">
        <v>4.7530333428871696</v>
      </c>
      <c r="L41" s="9">
        <v>3.1527658354829464</v>
      </c>
      <c r="M41" s="9">
        <v>8.7178752269036011</v>
      </c>
      <c r="N41" s="9">
        <v>11.440718448457055</v>
      </c>
      <c r="O41" s="9">
        <v>0</v>
      </c>
      <c r="P41" s="9">
        <v>0</v>
      </c>
      <c r="Q41" s="9">
        <v>0</v>
      </c>
      <c r="R41" s="9">
        <v>0</v>
      </c>
      <c r="S41" s="9">
        <v>0</v>
      </c>
    </row>
    <row r="42" spans="1:19" s="4" customFormat="1" ht="15" customHeight="1" x14ac:dyDescent="0.35">
      <c r="A42" s="4" t="s">
        <v>34</v>
      </c>
      <c r="C42" s="9">
        <v>12.777300085984523</v>
      </c>
      <c r="D42" s="9">
        <v>16.749785038693037</v>
      </c>
      <c r="E42" s="9">
        <v>22.570937231298366</v>
      </c>
      <c r="F42" s="9">
        <v>24.70335339638865</v>
      </c>
      <c r="G42" s="9">
        <v>27.575236457437658</v>
      </c>
      <c r="H42" s="9">
        <v>32.287188306104902</v>
      </c>
      <c r="I42" s="9">
        <v>37.790197764402407</v>
      </c>
      <c r="J42" s="9">
        <v>42.459157351676694</v>
      </c>
      <c r="K42" s="9">
        <v>46.96474634565778</v>
      </c>
      <c r="L42" s="9">
        <v>64.488392089423897</v>
      </c>
      <c r="M42" s="9">
        <v>65.004299226139295</v>
      </c>
      <c r="N42" s="9">
        <v>74.85822191565957</v>
      </c>
      <c r="O42" s="9">
        <v>0</v>
      </c>
      <c r="P42" s="9">
        <v>0</v>
      </c>
      <c r="Q42" s="9">
        <v>0</v>
      </c>
      <c r="R42" s="9">
        <v>0</v>
      </c>
      <c r="S42" s="9">
        <v>0</v>
      </c>
    </row>
    <row r="43" spans="1:19" s="4" customFormat="1" ht="15" customHeight="1" x14ac:dyDescent="0.35">
      <c r="A43" s="11" t="s">
        <v>35</v>
      </c>
      <c r="C43" s="12">
        <v>721.71969045571791</v>
      </c>
      <c r="D43" s="12">
        <v>740.73946689595869</v>
      </c>
      <c r="E43" s="12">
        <v>791.200917168243</v>
      </c>
      <c r="F43" s="12">
        <v>732.8336677175887</v>
      </c>
      <c r="G43" s="12">
        <v>817.82077003917072</v>
      </c>
      <c r="H43" s="12">
        <v>811.52192605331049</v>
      </c>
      <c r="I43" s="12">
        <v>974.30495844081395</v>
      </c>
      <c r="J43" s="12">
        <v>1043.2951179898728</v>
      </c>
      <c r="K43" s="12">
        <v>1121.9623578866917</v>
      </c>
      <c r="L43" s="12">
        <v>1142.5193465176269</v>
      </c>
      <c r="M43" s="12">
        <v>1087.2647367918219</v>
      </c>
      <c r="N43" s="12">
        <v>1146.6314138522223</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5132.107026846279</v>
      </c>
      <c r="D45" s="12">
        <v>5193.3481656635131</v>
      </c>
      <c r="E45" s="12">
        <v>5349.4857408999715</v>
      </c>
      <c r="F45" s="12">
        <v>5286.4653195758101</v>
      </c>
      <c r="G45" s="12">
        <v>4727.6009362759141</v>
      </c>
      <c r="H45" s="12">
        <v>3742.2876659978979</v>
      </c>
      <c r="I45" s="12">
        <v>3991.1488726473681</v>
      </c>
      <c r="J45" s="12">
        <v>4192.6342075093144</v>
      </c>
      <c r="K45" s="12">
        <v>4075.7676745963508</v>
      </c>
      <c r="L45" s="12">
        <v>3912.1539361803761</v>
      </c>
      <c r="M45" s="12">
        <v>3839.5393140345845</v>
      </c>
      <c r="N45" s="12">
        <v>4004.519562318832</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0.14062833972097041</v>
      </c>
      <c r="D47" s="15">
        <f t="shared" si="3"/>
        <v>0.14263235263013033</v>
      </c>
      <c r="E47" s="15">
        <f t="shared" si="3"/>
        <v>0.14790223873652858</v>
      </c>
      <c r="F47" s="15">
        <f t="shared" si="3"/>
        <v>0.13862451059763914</v>
      </c>
      <c r="G47" s="15">
        <f t="shared" si="3"/>
        <v>0.17298853711696632</v>
      </c>
      <c r="H47" s="15">
        <f t="shared" si="3"/>
        <v>0.21685182927724359</v>
      </c>
      <c r="I47" s="15">
        <f t="shared" si="3"/>
        <v>0.24411641598188441</v>
      </c>
      <c r="J47" s="15">
        <f t="shared" si="3"/>
        <v>0.24884000519798627</v>
      </c>
      <c r="K47" s="15">
        <f t="shared" si="3"/>
        <v>0.27527632766698529</v>
      </c>
      <c r="L47" s="15">
        <f t="shared" si="3"/>
        <v>0.29204355584052588</v>
      </c>
      <c r="M47" s="15">
        <f t="shared" si="3"/>
        <v>0.28317583122995166</v>
      </c>
      <c r="N47" s="15">
        <f t="shared" si="3"/>
        <v>0.28633432700432637</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271.90295319477252</v>
      </c>
      <c r="D50" s="9">
        <v>284.77009347600773</v>
      </c>
      <c r="E50" s="9">
        <v>295.41679921492607</v>
      </c>
      <c r="F50" s="9">
        <v>304.17688520128382</v>
      </c>
      <c r="G50" s="9">
        <v>330.41445301509833</v>
      </c>
      <c r="H50" s="9">
        <v>354.83242407939883</v>
      </c>
      <c r="I50" s="9">
        <v>403.13185995063776</v>
      </c>
      <c r="J50" s="9">
        <v>430.11717304873451</v>
      </c>
      <c r="K50" s="9">
        <v>523.17945909285754</v>
      </c>
      <c r="L50" s="9">
        <v>594.15118822346574</v>
      </c>
      <c r="M50" s="9">
        <v>602.17990605932823</v>
      </c>
      <c r="N50" s="9">
        <v>620.37374351362473</v>
      </c>
      <c r="O50" s="9">
        <v>0</v>
      </c>
      <c r="P50" s="9">
        <v>0</v>
      </c>
      <c r="Q50" s="9">
        <v>0</v>
      </c>
      <c r="R50" s="9">
        <v>0</v>
      </c>
      <c r="S50" s="9">
        <v>0</v>
      </c>
    </row>
    <row r="51" spans="1:19" s="4" customFormat="1" ht="15" customHeight="1" x14ac:dyDescent="0.35">
      <c r="A51" s="29" t="s">
        <v>42</v>
      </c>
      <c r="B51" s="29"/>
      <c r="C51" s="9">
        <v>721.71969045571791</v>
      </c>
      <c r="D51" s="9">
        <v>740.73946689595869</v>
      </c>
      <c r="E51" s="9">
        <v>791.200917168243</v>
      </c>
      <c r="F51" s="9">
        <v>732.8336677175887</v>
      </c>
      <c r="G51" s="9">
        <v>817.82077003917072</v>
      </c>
      <c r="H51" s="9">
        <v>811.52192605331049</v>
      </c>
      <c r="I51" s="9">
        <v>974.30495844081395</v>
      </c>
      <c r="J51" s="9">
        <v>1043.2951179898728</v>
      </c>
      <c r="K51" s="9">
        <v>1121.9623578866917</v>
      </c>
      <c r="L51" s="9">
        <v>1142.5193465176269</v>
      </c>
      <c r="M51" s="9">
        <v>1087.2647367918219</v>
      </c>
      <c r="N51" s="9">
        <v>1146.6314138522223</v>
      </c>
      <c r="O51" s="9">
        <v>0</v>
      </c>
      <c r="P51" s="9">
        <v>0</v>
      </c>
      <c r="Q51" s="9">
        <v>0</v>
      </c>
      <c r="R51" s="9">
        <v>0</v>
      </c>
      <c r="S51" s="9">
        <v>0</v>
      </c>
    </row>
    <row r="52" spans="1:19" s="4" customFormat="1" ht="15" customHeight="1" x14ac:dyDescent="0.35">
      <c r="A52" s="29" t="s">
        <v>43</v>
      </c>
      <c r="B52" s="29"/>
      <c r="C52" s="9">
        <v>6.1489939810834047</v>
      </c>
      <c r="D52" s="9">
        <v>6.1736887360275139</v>
      </c>
      <c r="E52" s="9">
        <v>11.182367440527372</v>
      </c>
      <c r="F52" s="9">
        <v>8.0896369542371271</v>
      </c>
      <c r="G52" s="9">
        <v>9.7934460685965394</v>
      </c>
      <c r="H52" s="9">
        <v>10.20799727715678</v>
      </c>
      <c r="I52" s="9">
        <v>19.237688043374416</v>
      </c>
      <c r="J52" s="9">
        <v>5.9957007738607055</v>
      </c>
      <c r="K52" s="9">
        <v>5.1077730008598454</v>
      </c>
      <c r="L52" s="9">
        <v>109.4260619088564</v>
      </c>
      <c r="M52" s="9">
        <v>117.05051590713671</v>
      </c>
      <c r="N52" s="9">
        <v>152.45559759243338</v>
      </c>
      <c r="O52" s="9">
        <v>0</v>
      </c>
      <c r="P52" s="9">
        <v>0</v>
      </c>
      <c r="Q52" s="9">
        <v>0</v>
      </c>
      <c r="R52" s="9">
        <v>0</v>
      </c>
      <c r="S52" s="9">
        <v>0</v>
      </c>
    </row>
    <row r="53" spans="1:19" s="4" customFormat="1" ht="15" customHeight="1" x14ac:dyDescent="0.35">
      <c r="A53" s="4" t="s">
        <v>44</v>
      </c>
      <c r="B53" s="29"/>
      <c r="C53" s="9">
        <f>C50+C51+C52</f>
        <v>999.77163763157387</v>
      </c>
      <c r="D53" s="9">
        <f t="shared" ref="D53:S53" si="4">D50+D51+D52</f>
        <v>1031.683249107994</v>
      </c>
      <c r="E53" s="9">
        <f t="shared" si="4"/>
        <v>1097.8000838236962</v>
      </c>
      <c r="F53" s="9">
        <f t="shared" si="4"/>
        <v>1045.1001898731097</v>
      </c>
      <c r="G53" s="9">
        <f t="shared" si="4"/>
        <v>1158.0286691228655</v>
      </c>
      <c r="H53" s="9">
        <f t="shared" si="4"/>
        <v>1176.5623474098663</v>
      </c>
      <c r="I53" s="9">
        <f t="shared" si="4"/>
        <v>1396.6745064348261</v>
      </c>
      <c r="J53" s="9">
        <f t="shared" si="4"/>
        <v>1479.407991812468</v>
      </c>
      <c r="K53" s="9">
        <f t="shared" si="4"/>
        <v>1650.2495899804092</v>
      </c>
      <c r="L53" s="9">
        <f t="shared" si="4"/>
        <v>1846.0965966499489</v>
      </c>
      <c r="M53" s="9">
        <f t="shared" si="4"/>
        <v>1806.4951587582868</v>
      </c>
      <c r="N53" s="9">
        <f t="shared" si="4"/>
        <v>1919.4607549582804</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999.77163763157387</v>
      </c>
      <c r="D60" s="12">
        <f t="shared" si="5"/>
        <v>1031.683249107994</v>
      </c>
      <c r="E60" s="12">
        <f t="shared" si="5"/>
        <v>1097.8000838236962</v>
      </c>
      <c r="F60" s="12">
        <f t="shared" si="5"/>
        <v>1045.1001898731097</v>
      </c>
      <c r="G60" s="12">
        <f t="shared" si="5"/>
        <v>1158.0286691228655</v>
      </c>
      <c r="H60" s="12">
        <f t="shared" si="5"/>
        <v>1176.5623474098663</v>
      </c>
      <c r="I60" s="12">
        <f t="shared" si="5"/>
        <v>1396.6745064348261</v>
      </c>
      <c r="J60" s="12">
        <f t="shared" si="5"/>
        <v>1479.407991812468</v>
      </c>
      <c r="K60" s="12">
        <f t="shared" si="5"/>
        <v>1650.2495899804092</v>
      </c>
      <c r="L60" s="12">
        <f t="shared" si="5"/>
        <v>1846.0965966499489</v>
      </c>
      <c r="M60" s="12">
        <f t="shared" si="5"/>
        <v>1806.4951587582868</v>
      </c>
      <c r="N60" s="12">
        <f t="shared" si="5"/>
        <v>1919.4607549582804</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10568.641874462597</v>
      </c>
      <c r="D63" s="9">
        <v>11009.063771854399</v>
      </c>
      <c r="E63" s="9">
        <v>11446.625800133756</v>
      </c>
      <c r="F63" s="9">
        <v>11287.389357026848</v>
      </c>
      <c r="G63" s="9">
        <v>11009.53472819337</v>
      </c>
      <c r="H63" s="9">
        <v>9652.292522929205</v>
      </c>
      <c r="I63" s="9">
        <v>9888.1632789481209</v>
      </c>
      <c r="J63" s="9">
        <v>10307.827933505305</v>
      </c>
      <c r="K63" s="9">
        <v>10237.322973153721</v>
      </c>
      <c r="L63" s="9">
        <v>9667.7371424476933</v>
      </c>
      <c r="M63" s="9">
        <v>9960.641472246105</v>
      </c>
      <c r="N63" s="9">
        <v>10467.740606668576</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10581.419174548582</v>
      </c>
      <c r="D66" s="9">
        <v>11025.813556893092</v>
      </c>
      <c r="E66" s="9">
        <v>11469.196737365053</v>
      </c>
      <c r="F66" s="9">
        <v>11312.092710423238</v>
      </c>
      <c r="G66" s="9">
        <v>11037.109964650808</v>
      </c>
      <c r="H66" s="9">
        <v>9684.5797112353102</v>
      </c>
      <c r="I66" s="9">
        <v>9925.9534767125242</v>
      </c>
      <c r="J66" s="9">
        <v>10350.287090856982</v>
      </c>
      <c r="K66" s="9">
        <v>10284.28771949938</v>
      </c>
      <c r="L66" s="9">
        <v>9732.2255345371177</v>
      </c>
      <c r="M66" s="9">
        <v>10025.645771472244</v>
      </c>
      <c r="N66" s="9">
        <v>10542.598828584236</v>
      </c>
      <c r="O66" s="9">
        <v>0</v>
      </c>
      <c r="P66" s="9">
        <v>0</v>
      </c>
      <c r="Q66" s="9">
        <v>0</v>
      </c>
      <c r="R66" s="9">
        <v>0</v>
      </c>
      <c r="S66" s="9">
        <v>0</v>
      </c>
    </row>
    <row r="67" spans="1:27" s="4" customFormat="1" ht="15" customHeight="1" x14ac:dyDescent="0.35">
      <c r="A67" s="11" t="s">
        <v>54</v>
      </c>
      <c r="C67" s="9">
        <v>10581.419174548582</v>
      </c>
      <c r="D67" s="9">
        <v>11025.813556893092</v>
      </c>
      <c r="E67" s="9">
        <v>11469.196737365053</v>
      </c>
      <c r="F67" s="9">
        <v>11312.092710423238</v>
      </c>
      <c r="G67" s="9">
        <v>11037.109964650808</v>
      </c>
      <c r="H67" s="9">
        <v>9684.5797112353102</v>
      </c>
      <c r="I67" s="9">
        <v>9925.9534767125242</v>
      </c>
      <c r="J67" s="9">
        <v>10350.287090856982</v>
      </c>
      <c r="K67" s="9">
        <v>10284.28771949938</v>
      </c>
      <c r="L67" s="9">
        <v>9732.2255345371177</v>
      </c>
      <c r="M67" s="9">
        <v>10025.645771472244</v>
      </c>
      <c r="N67" s="9">
        <v>10542.598828584236</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9.4483700261711392E-2</v>
      </c>
      <c r="D69" s="15">
        <f t="shared" si="6"/>
        <v>9.3569807233227581E-2</v>
      </c>
      <c r="E69" s="15">
        <f t="shared" si="6"/>
        <v>9.5717259801396185E-2</v>
      </c>
      <c r="F69" s="15">
        <f t="shared" si="6"/>
        <v>9.2387873457766917E-2</v>
      </c>
      <c r="G69" s="15">
        <f t="shared" si="6"/>
        <v>0.10492136735356909</v>
      </c>
      <c r="H69" s="15">
        <f t="shared" si="6"/>
        <v>0.12148821967409783</v>
      </c>
      <c r="I69" s="15">
        <f t="shared" si="6"/>
        <v>0.14070935449290506</v>
      </c>
      <c r="J69" s="15">
        <f t="shared" si="6"/>
        <v>0.14293400548467067</v>
      </c>
      <c r="K69" s="15">
        <f t="shared" si="6"/>
        <v>0.16046318763053241</v>
      </c>
      <c r="L69" s="15">
        <f t="shared" si="6"/>
        <v>0.18968904800845768</v>
      </c>
      <c r="M69" s="15">
        <f t="shared" si="6"/>
        <v>0.1801874113584413</v>
      </c>
      <c r="N69" s="15">
        <f t="shared" si="6"/>
        <v>0.18206713412579359</v>
      </c>
      <c r="O69" s="15" t="str">
        <f t="shared" si="6"/>
        <v/>
      </c>
      <c r="P69" s="15" t="str">
        <f t="shared" si="6"/>
        <v/>
      </c>
      <c r="Q69" s="15" t="str">
        <f t="shared" si="6"/>
        <v/>
      </c>
      <c r="R69" s="15" t="str">
        <f t="shared" si="6"/>
        <v/>
      </c>
      <c r="S69" s="15"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86" t="s">
        <v>100</v>
      </c>
      <c r="E72" s="33"/>
      <c r="F72" s="3"/>
      <c r="G72" s="3"/>
      <c r="H72" s="3"/>
      <c r="I72" s="34"/>
      <c r="J72" s="192" t="s">
        <v>59</v>
      </c>
      <c r="K72" s="192"/>
      <c r="L72" s="192" t="s">
        <v>60</v>
      </c>
      <c r="M72" s="192"/>
      <c r="N72" s="192" t="s">
        <v>61</v>
      </c>
      <c r="O72" s="192"/>
      <c r="P72" s="192" t="s">
        <v>62</v>
      </c>
      <c r="Q72" s="192"/>
      <c r="R72" s="35"/>
      <c r="S72" s="86" t="s">
        <v>63</v>
      </c>
    </row>
    <row r="73" spans="1:27" s="4" customFormat="1" ht="22.5" customHeight="1" x14ac:dyDescent="0.35">
      <c r="D73" s="36">
        <v>9.4E-2</v>
      </c>
      <c r="J73" s="191">
        <v>0.1072</v>
      </c>
      <c r="K73" s="191"/>
      <c r="L73" s="191">
        <v>0.1138</v>
      </c>
      <c r="M73" s="191"/>
      <c r="N73" s="191">
        <v>0.1237</v>
      </c>
      <c r="O73" s="191"/>
      <c r="P73" s="191">
        <v>0.13689999999999999</v>
      </c>
      <c r="Q73" s="191"/>
      <c r="R73" s="37"/>
      <c r="S73" s="36">
        <v>0.16</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90</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145.84758379691667</v>
      </c>
      <c r="D7" s="9">
        <v>155.39400501623052</v>
      </c>
      <c r="E7" s="9">
        <v>164.85297888058693</v>
      </c>
      <c r="F7" s="9">
        <v>172.27190787578647</v>
      </c>
      <c r="G7" s="9">
        <v>175.85318351432869</v>
      </c>
      <c r="H7" s="9">
        <v>181.56833015636815</v>
      </c>
      <c r="I7" s="9">
        <v>186.40137198155458</v>
      </c>
      <c r="J7" s="9">
        <v>184.17894114437209</v>
      </c>
      <c r="K7" s="9">
        <v>187.55407179499599</v>
      </c>
      <c r="L7" s="9">
        <v>196.13950854697308</v>
      </c>
      <c r="M7" s="9">
        <v>196.75946596416179</v>
      </c>
      <c r="N7" s="9">
        <v>196.9883057303332</v>
      </c>
      <c r="O7" s="9">
        <v>0</v>
      </c>
      <c r="P7" s="9">
        <v>0</v>
      </c>
      <c r="Q7" s="9">
        <v>0</v>
      </c>
      <c r="R7" s="9">
        <v>0</v>
      </c>
      <c r="S7" s="9">
        <v>0</v>
      </c>
    </row>
    <row r="8" spans="1:27" s="4" customFormat="1" ht="15" customHeight="1" x14ac:dyDescent="0.35">
      <c r="A8" s="4" t="s">
        <v>3</v>
      </c>
      <c r="C8" s="9">
        <v>0.7738607050730868</v>
      </c>
      <c r="D8" s="9">
        <v>1.3702049760075445</v>
      </c>
      <c r="E8" s="9">
        <v>3.1447333110613336</v>
      </c>
      <c r="F8" s="9">
        <v>9.2628781364808876</v>
      </c>
      <c r="G8" s="9">
        <v>18.405335688224771</v>
      </c>
      <c r="H8" s="9">
        <v>24.678941698540243</v>
      </c>
      <c r="I8" s="9">
        <v>29.406567771721864</v>
      </c>
      <c r="J8" s="9">
        <v>31.881575029706926</v>
      </c>
      <c r="K8" s="9">
        <v>35.643105706941334</v>
      </c>
      <c r="L8" s="9">
        <v>39.571935223404942</v>
      </c>
      <c r="M8" s="9">
        <v>41.38173452942668</v>
      </c>
      <c r="N8" s="9">
        <v>44.779481823637404</v>
      </c>
      <c r="O8" s="9">
        <v>0</v>
      </c>
      <c r="P8" s="9">
        <v>0</v>
      </c>
      <c r="Q8" s="9">
        <v>0</v>
      </c>
      <c r="R8" s="9">
        <v>0</v>
      </c>
      <c r="S8" s="9">
        <v>0</v>
      </c>
    </row>
    <row r="9" spans="1:27" s="4" customFormat="1" ht="15" customHeight="1" x14ac:dyDescent="0.35">
      <c r="A9" s="4" t="s">
        <v>4</v>
      </c>
      <c r="C9" s="9">
        <v>2.5021496130696472E-2</v>
      </c>
      <c r="D9" s="9">
        <v>3.5597592433361989E-2</v>
      </c>
      <c r="E9" s="9">
        <v>5.0902837489251923E-2</v>
      </c>
      <c r="F9" s="9">
        <v>0.18288907996560616</v>
      </c>
      <c r="G9" s="9">
        <v>1.1123817712811694</v>
      </c>
      <c r="H9" s="9">
        <v>7.6360275150472905</v>
      </c>
      <c r="I9" s="9">
        <v>52.940842648323297</v>
      </c>
      <c r="J9" s="9">
        <v>187.61977644024074</v>
      </c>
      <c r="K9" s="9">
        <v>184.74840928632844</v>
      </c>
      <c r="L9" s="9">
        <v>174.77678417884781</v>
      </c>
      <c r="M9" s="9">
        <v>182.53387790197763</v>
      </c>
      <c r="N9" s="9">
        <v>194.65571797076527</v>
      </c>
      <c r="O9" s="9">
        <v>0</v>
      </c>
      <c r="P9" s="9">
        <v>0</v>
      </c>
      <c r="Q9" s="9">
        <v>0</v>
      </c>
      <c r="R9" s="9">
        <v>0</v>
      </c>
      <c r="S9" s="9">
        <v>0</v>
      </c>
    </row>
    <row r="10" spans="1:27" s="4" customFormat="1" ht="15" customHeight="1" x14ac:dyDescent="0.35">
      <c r="A10" s="4" t="s">
        <v>5</v>
      </c>
      <c r="C10" s="9">
        <v>48.542218400687879</v>
      </c>
      <c r="D10" s="9">
        <v>48.173000859845224</v>
      </c>
      <c r="E10" s="9">
        <v>62.860361134995706</v>
      </c>
      <c r="F10" s="9">
        <v>83.238349097162512</v>
      </c>
      <c r="G10" s="9">
        <v>100.64720550300946</v>
      </c>
      <c r="H10" s="9">
        <v>120.05692175408426</v>
      </c>
      <c r="I10" s="9">
        <v>128.30945829750644</v>
      </c>
      <c r="J10" s="9">
        <v>144.8470335339639</v>
      </c>
      <c r="K10" s="9">
        <v>156.26285468615649</v>
      </c>
      <c r="L10" s="9">
        <v>144.73533963886499</v>
      </c>
      <c r="M10" s="9">
        <v>171.29991401547721</v>
      </c>
      <c r="N10" s="9">
        <v>179.83619948409284</v>
      </c>
      <c r="O10" s="9">
        <v>0</v>
      </c>
      <c r="P10" s="9">
        <v>0</v>
      </c>
      <c r="Q10" s="9">
        <v>0</v>
      </c>
      <c r="R10" s="9">
        <v>0</v>
      </c>
      <c r="S10" s="9">
        <v>0</v>
      </c>
    </row>
    <row r="11" spans="1:27" s="4" customFormat="1" ht="15" customHeight="1" x14ac:dyDescent="0.35">
      <c r="A11" s="4" t="s">
        <v>6</v>
      </c>
      <c r="C11" s="9">
        <v>12.796646603611324</v>
      </c>
      <c r="D11" s="9">
        <v>14.743680137575241</v>
      </c>
      <c r="E11" s="9">
        <v>16.087790197764392</v>
      </c>
      <c r="F11" s="9">
        <v>19.53542562338777</v>
      </c>
      <c r="G11" s="9">
        <v>23.951160791057621</v>
      </c>
      <c r="H11" s="9">
        <v>38.882373172828871</v>
      </c>
      <c r="I11" s="10">
        <v>57.630954428202919</v>
      </c>
      <c r="J11" s="9">
        <v>87.609974204643208</v>
      </c>
      <c r="K11" s="9">
        <v>133.65167669819434</v>
      </c>
      <c r="L11" s="9">
        <v>204.4225279449698</v>
      </c>
      <c r="M11" s="9">
        <v>229.69114359415306</v>
      </c>
      <c r="N11" s="9">
        <v>231.9531384350816</v>
      </c>
      <c r="O11" s="9">
        <v>0</v>
      </c>
      <c r="P11" s="9">
        <v>0</v>
      </c>
      <c r="Q11" s="9">
        <v>0</v>
      </c>
      <c r="R11" s="9">
        <v>0</v>
      </c>
      <c r="S11" s="9">
        <v>0</v>
      </c>
    </row>
    <row r="12" spans="1:27" s="4" customFormat="1" ht="15" customHeight="1" x14ac:dyDescent="0.35">
      <c r="A12" s="11" t="s">
        <v>7</v>
      </c>
      <c r="B12" s="11"/>
      <c r="C12" s="12">
        <f>SUM(C7:C11)</f>
        <v>207.98533100241966</v>
      </c>
      <c r="D12" s="12">
        <f t="shared" ref="D12:S12" si="0">SUM(D7:D11)</f>
        <v>219.7164885820919</v>
      </c>
      <c r="E12" s="12">
        <f t="shared" si="0"/>
        <v>246.99676636189764</v>
      </c>
      <c r="F12" s="12">
        <f t="shared" si="0"/>
        <v>284.49144981278323</v>
      </c>
      <c r="G12" s="12">
        <f t="shared" si="0"/>
        <v>319.96926726790173</v>
      </c>
      <c r="H12" s="12">
        <f t="shared" si="0"/>
        <v>372.82259429686877</v>
      </c>
      <c r="I12" s="12">
        <f t="shared" si="0"/>
        <v>454.68919512730906</v>
      </c>
      <c r="J12" s="12">
        <f t="shared" si="0"/>
        <v>636.1373003529269</v>
      </c>
      <c r="K12" s="12">
        <f t="shared" si="0"/>
        <v>697.86011817261658</v>
      </c>
      <c r="L12" s="12">
        <f t="shared" si="0"/>
        <v>759.64609553306059</v>
      </c>
      <c r="M12" s="12">
        <f t="shared" si="0"/>
        <v>821.66613600519645</v>
      </c>
      <c r="N12" s="12">
        <f t="shared" si="0"/>
        <v>848.21284344391029</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5853.2244196044712</v>
      </c>
      <c r="D15" s="12">
        <v>5958.4694754944112</v>
      </c>
      <c r="E15" s="12">
        <v>6106.8787618228716</v>
      </c>
      <c r="F15" s="12">
        <v>6157.4376612209799</v>
      </c>
      <c r="G15" s="12">
        <v>6175.9243336199479</v>
      </c>
      <c r="H15" s="12">
        <v>5845.9157351676704</v>
      </c>
      <c r="I15" s="12">
        <v>6050.2149613069641</v>
      </c>
      <c r="J15" s="12">
        <v>5995.8727429062765</v>
      </c>
      <c r="K15" s="12">
        <v>5981.685296646604</v>
      </c>
      <c r="L15" s="12">
        <v>5943.3361994840925</v>
      </c>
      <c r="M15" s="12">
        <v>5915.3912295786758</v>
      </c>
      <c r="N15" s="12">
        <v>6027.6010318142735</v>
      </c>
      <c r="O15" s="12">
        <v>0</v>
      </c>
      <c r="P15" s="12">
        <v>0</v>
      </c>
      <c r="Q15" s="12">
        <v>0</v>
      </c>
      <c r="R15" s="12">
        <v>0</v>
      </c>
      <c r="S15" s="12">
        <v>0</v>
      </c>
    </row>
    <row r="16" spans="1:27" s="7" customFormat="1" ht="27" customHeight="1" thickBot="1" x14ac:dyDescent="0.4">
      <c r="A16" s="13" t="s">
        <v>11</v>
      </c>
      <c r="B16" s="14"/>
      <c r="C16" s="15">
        <f t="shared" ref="C16:S16" si="1">IF(C15&gt;0,C12/C15,"")</f>
        <v>3.5533462599828723E-2</v>
      </c>
      <c r="D16" s="15">
        <f t="shared" si="1"/>
        <v>3.6874652037025106E-2</v>
      </c>
      <c r="E16" s="15">
        <f t="shared" si="1"/>
        <v>4.0445663979117606E-2</v>
      </c>
      <c r="F16" s="15">
        <f t="shared" si="1"/>
        <v>4.6202895662994084E-2</v>
      </c>
      <c r="G16" s="15">
        <f t="shared" si="1"/>
        <v>5.1809130096701718E-2</v>
      </c>
      <c r="H16" s="15">
        <f t="shared" si="1"/>
        <v>6.3774883386370884E-2</v>
      </c>
      <c r="I16" s="15">
        <f t="shared" si="1"/>
        <v>7.5152568633542791E-2</v>
      </c>
      <c r="J16" s="15">
        <f t="shared" si="1"/>
        <v>0.10609586421018385</v>
      </c>
      <c r="K16" s="15">
        <f t="shared" si="1"/>
        <v>0.11666613731147714</v>
      </c>
      <c r="L16" s="15">
        <f t="shared" si="1"/>
        <v>0.12781476094167468</v>
      </c>
      <c r="M16" s="15">
        <f t="shared" si="1"/>
        <v>0.13890309264696254</v>
      </c>
      <c r="N16" s="15">
        <f t="shared" si="1"/>
        <v>0.14072146430511229</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0.87666380051590709</v>
      </c>
      <c r="D19" s="9">
        <v>0.83962166809974215</v>
      </c>
      <c r="E19" s="9">
        <v>0.85196904557179709</v>
      </c>
      <c r="F19" s="9">
        <v>0.89501289767841785</v>
      </c>
      <c r="G19" s="9">
        <v>0.93771281169389487</v>
      </c>
      <c r="H19" s="9">
        <v>0.95460877042132397</v>
      </c>
      <c r="I19" s="9">
        <v>1.0664402407566638</v>
      </c>
      <c r="J19" s="9">
        <v>1.1272570937231297</v>
      </c>
      <c r="K19" s="9">
        <v>1.1670077386070508</v>
      </c>
      <c r="L19" s="9">
        <v>1.2495528804815133</v>
      </c>
      <c r="M19" s="9">
        <v>1.3128546861564918</v>
      </c>
      <c r="N19" s="9">
        <v>1.4391745485812553</v>
      </c>
      <c r="O19" s="9">
        <v>0</v>
      </c>
      <c r="P19" s="9">
        <v>0</v>
      </c>
      <c r="Q19" s="9">
        <v>0</v>
      </c>
      <c r="R19" s="9">
        <v>0</v>
      </c>
      <c r="S19" s="9">
        <v>0</v>
      </c>
    </row>
    <row r="20" spans="1:19" s="4" customFormat="1" ht="15" customHeight="1" x14ac:dyDescent="0.35">
      <c r="A20" s="4" t="s">
        <v>14</v>
      </c>
      <c r="C20" s="9">
        <v>5.228237317282888</v>
      </c>
      <c r="D20" s="9">
        <v>5.0073258813413588</v>
      </c>
      <c r="E20" s="9">
        <v>5.0809630266552013</v>
      </c>
      <c r="F20" s="9">
        <v>5.1239036973344794</v>
      </c>
      <c r="G20" s="9">
        <v>5.1671883061049009</v>
      </c>
      <c r="H20" s="9">
        <v>4.9783233018056752</v>
      </c>
      <c r="I20" s="9">
        <v>5.2104299226139297</v>
      </c>
      <c r="J20" s="9">
        <v>4.8056749785038688</v>
      </c>
      <c r="K20" s="9">
        <v>4.7659243336199477</v>
      </c>
      <c r="L20" s="9">
        <v>4.5114101461736889</v>
      </c>
      <c r="M20" s="9">
        <v>4.2761392949269137</v>
      </c>
      <c r="N20" s="9">
        <v>4.2358039552880475</v>
      </c>
      <c r="O20" s="9">
        <v>0</v>
      </c>
      <c r="P20" s="9">
        <v>0</v>
      </c>
      <c r="Q20" s="9">
        <v>0</v>
      </c>
      <c r="R20" s="9">
        <v>0</v>
      </c>
      <c r="S20" s="9">
        <v>0</v>
      </c>
    </row>
    <row r="21" spans="1:19" s="4" customFormat="1" ht="15" customHeight="1" x14ac:dyDescent="0.35">
      <c r="A21" s="4" t="s">
        <v>15</v>
      </c>
      <c r="C21" s="9">
        <v>14.360000000000001</v>
      </c>
      <c r="D21" s="9">
        <v>14.224178847807394</v>
      </c>
      <c r="E21" s="9">
        <v>14.594600171969045</v>
      </c>
      <c r="F21" s="9">
        <v>15.765012897678417</v>
      </c>
      <c r="G21" s="9">
        <v>14.461908856405843</v>
      </c>
      <c r="H21" s="9">
        <v>14.319131556319862</v>
      </c>
      <c r="I21" s="9">
        <v>22.205331040412723</v>
      </c>
      <c r="J21" s="9">
        <v>24.554600171969049</v>
      </c>
      <c r="K21" s="9">
        <v>25.538865004299225</v>
      </c>
      <c r="L21" s="9">
        <v>27.807214101461739</v>
      </c>
      <c r="M21" s="9">
        <v>29.44834049871023</v>
      </c>
      <c r="N21" s="9">
        <v>32.773929492691316</v>
      </c>
      <c r="O21" s="9">
        <v>0</v>
      </c>
      <c r="P21" s="9">
        <v>0</v>
      </c>
      <c r="Q21" s="9">
        <v>0</v>
      </c>
      <c r="R21" s="9">
        <v>0</v>
      </c>
      <c r="S21" s="9">
        <v>0</v>
      </c>
    </row>
    <row r="22" spans="1:19" s="4" customFormat="1" ht="15" customHeight="1" x14ac:dyDescent="0.35">
      <c r="A22" s="4" t="s">
        <v>16</v>
      </c>
      <c r="C22" s="9">
        <v>85.64</v>
      </c>
      <c r="D22" s="9">
        <v>84.829991401547716</v>
      </c>
      <c r="E22" s="9">
        <v>87.039105760963011</v>
      </c>
      <c r="F22" s="9">
        <v>90.253903697334479</v>
      </c>
      <c r="G22" s="9">
        <v>79.691143594153047</v>
      </c>
      <c r="H22" s="9">
        <v>74.674849527085129</v>
      </c>
      <c r="I22" s="9">
        <v>108.49114359415304</v>
      </c>
      <c r="J22" s="9">
        <v>104.68013757523647</v>
      </c>
      <c r="K22" s="9">
        <v>104.29776440240755</v>
      </c>
      <c r="L22" s="9">
        <v>100.39570937231298</v>
      </c>
      <c r="M22" s="9">
        <v>95.917093723129824</v>
      </c>
      <c r="N22" s="9">
        <v>96.460808254514205</v>
      </c>
      <c r="O22" s="9">
        <v>0</v>
      </c>
      <c r="P22" s="9">
        <v>0</v>
      </c>
      <c r="Q22" s="9">
        <v>0</v>
      </c>
      <c r="R22" s="9">
        <v>0</v>
      </c>
      <c r="S22" s="9">
        <v>0</v>
      </c>
    </row>
    <row r="23" spans="1:19" s="4" customFormat="1" ht="15" customHeight="1" x14ac:dyDescent="0.35">
      <c r="A23" s="16" t="s">
        <v>17</v>
      </c>
      <c r="C23" s="9">
        <v>11.915219260533105</v>
      </c>
      <c r="D23" s="9">
        <v>11.865829750644885</v>
      </c>
      <c r="E23" s="9">
        <v>11.75470335339639</v>
      </c>
      <c r="F23" s="9">
        <v>12.645253654342218</v>
      </c>
      <c r="G23" s="9">
        <v>12.771384350816852</v>
      </c>
      <c r="H23" s="9">
        <v>13.018650042992258</v>
      </c>
      <c r="I23" s="9">
        <v>0.52591573516767232</v>
      </c>
      <c r="J23" s="9">
        <v>0.55546001719690419</v>
      </c>
      <c r="K23" s="9">
        <v>0.59196044711951978</v>
      </c>
      <c r="L23" s="9">
        <v>0.63410146173688697</v>
      </c>
      <c r="M23" s="9">
        <v>0.72711951848667589</v>
      </c>
      <c r="N23" s="9">
        <v>0.87222699914015256</v>
      </c>
      <c r="O23" s="9">
        <v>0</v>
      </c>
      <c r="P23" s="9">
        <v>0</v>
      </c>
      <c r="Q23" s="9">
        <v>0</v>
      </c>
      <c r="R23" s="9">
        <v>0</v>
      </c>
      <c r="S23" s="9">
        <v>0</v>
      </c>
    </row>
    <row r="24" spans="1:19" s="4" customFormat="1" ht="15" customHeight="1" x14ac:dyDescent="0.35">
      <c r="A24" s="16" t="s">
        <v>18</v>
      </c>
      <c r="C24" s="9">
        <v>71.059845227858986</v>
      </c>
      <c r="D24" s="9">
        <v>70.765296646603616</v>
      </c>
      <c r="E24" s="9">
        <v>70.102562338779023</v>
      </c>
      <c r="F24" s="9">
        <v>72.393439380911445</v>
      </c>
      <c r="G24" s="9">
        <v>70.375649183147033</v>
      </c>
      <c r="H24" s="9">
        <v>67.89278589853825</v>
      </c>
      <c r="I24" s="9">
        <v>2.5695270851246899</v>
      </c>
      <c r="J24" s="9">
        <v>2.3680137575236442</v>
      </c>
      <c r="K24" s="9">
        <v>2.4174978503869355</v>
      </c>
      <c r="L24" s="9">
        <v>2.2893723129836614</v>
      </c>
      <c r="M24" s="9">
        <v>2.3683233018056864</v>
      </c>
      <c r="N24" s="9">
        <v>2.5671539122957805</v>
      </c>
      <c r="O24" s="9">
        <v>0</v>
      </c>
      <c r="P24" s="9">
        <v>0</v>
      </c>
      <c r="Q24" s="9">
        <v>0</v>
      </c>
      <c r="R24" s="9">
        <v>0</v>
      </c>
      <c r="S24" s="9">
        <v>0</v>
      </c>
    </row>
    <row r="25" spans="1:19" s="4" customFormat="1" ht="15" customHeight="1" x14ac:dyDescent="0.35">
      <c r="A25" s="4" t="s">
        <v>19</v>
      </c>
      <c r="C25" s="9">
        <v>31.81427343078246</v>
      </c>
      <c r="D25" s="9">
        <v>2.6511894525652049</v>
      </c>
      <c r="E25" s="9">
        <v>18.080634374701443</v>
      </c>
      <c r="F25" s="9">
        <v>30.046813795738988</v>
      </c>
      <c r="G25" s="9">
        <v>109.94076621763638</v>
      </c>
      <c r="H25" s="9">
        <v>194.77882869972296</v>
      </c>
      <c r="I25" s="10">
        <v>231.25059711474157</v>
      </c>
      <c r="J25" s="9">
        <v>0</v>
      </c>
      <c r="K25" s="9">
        <v>275.26989586318911</v>
      </c>
      <c r="L25" s="9">
        <v>277.10900926722081</v>
      </c>
      <c r="M25" s="9">
        <v>316.75742810738512</v>
      </c>
      <c r="N25" s="9">
        <v>296.50329607337346</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0</v>
      </c>
      <c r="K26" s="21">
        <v>0</v>
      </c>
      <c r="L26" s="21">
        <v>0</v>
      </c>
      <c r="M26" s="21">
        <v>0</v>
      </c>
      <c r="N26" s="21">
        <v>0</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0</v>
      </c>
      <c r="K27" s="21">
        <v>275.26989586318911</v>
      </c>
      <c r="L27" s="21">
        <v>277.10900926722081</v>
      </c>
      <c r="M27" s="21">
        <v>316.75742810738512</v>
      </c>
      <c r="N27" s="21">
        <v>296.50329607337346</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300.10986911244868</v>
      </c>
      <c r="K30" s="9">
        <v>0</v>
      </c>
      <c r="L30" s="9">
        <v>0</v>
      </c>
      <c r="M30" s="9">
        <v>0</v>
      </c>
      <c r="N30" s="9">
        <v>0</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84.012811693895102</v>
      </c>
      <c r="D32" s="12">
        <v>54.275574663227282</v>
      </c>
      <c r="E32" s="12">
        <v>70.58168338587943</v>
      </c>
      <c r="F32" s="12">
        <v>86.579664182669333</v>
      </c>
      <c r="G32" s="12">
        <v>163.55548676793731</v>
      </c>
      <c r="H32" s="12">
        <v>248.36835148562147</v>
      </c>
      <c r="I32" s="24">
        <v>292.6220416547244</v>
      </c>
      <c r="J32" s="12">
        <v>67.578245915735181</v>
      </c>
      <c r="K32" s="12">
        <v>345.54405751409195</v>
      </c>
      <c r="L32" s="12">
        <v>353.50891038501953</v>
      </c>
      <c r="M32" s="12">
        <v>397.66967230342982</v>
      </c>
      <c r="N32" s="12">
        <v>386.50621954714813</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5340.7042782077006</v>
      </c>
      <c r="D35" s="12">
        <v>5739.0724868634752</v>
      </c>
      <c r="E35" s="12">
        <v>5861.7070335339649</v>
      </c>
      <c r="F35" s="12">
        <v>6164.489689978026</v>
      </c>
      <c r="G35" s="12">
        <v>6156.8648323301804</v>
      </c>
      <c r="H35" s="12">
        <v>6037.7579559568167</v>
      </c>
      <c r="I35" s="12">
        <v>5711.3671348046246</v>
      </c>
      <c r="J35" s="12">
        <v>5722.1856310308594</v>
      </c>
      <c r="K35" s="12">
        <v>5620.446923664852</v>
      </c>
      <c r="L35" s="12">
        <v>5572.4450334384255</v>
      </c>
      <c r="M35" s="12">
        <v>5762.6921438807676</v>
      </c>
      <c r="N35" s="12">
        <v>5991.0441941339441</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1.5730661597703956E-2</v>
      </c>
      <c r="D37" s="15">
        <f t="shared" si="2"/>
        <v>9.4572031957188326E-3</v>
      </c>
      <c r="E37" s="15">
        <f t="shared" si="2"/>
        <v>1.2041148249493192E-2</v>
      </c>
      <c r="F37" s="15">
        <f t="shared" si="2"/>
        <v>1.4044903720648117E-2</v>
      </c>
      <c r="G37" s="15">
        <f t="shared" si="2"/>
        <v>2.6564735660444358E-2</v>
      </c>
      <c r="H37" s="15">
        <f t="shared" si="2"/>
        <v>4.1135857597700269E-2</v>
      </c>
      <c r="I37" s="27">
        <f t="shared" si="2"/>
        <v>5.1235025651128002E-2</v>
      </c>
      <c r="J37" s="15">
        <f t="shared" si="2"/>
        <v>1.1809866067480385E-2</v>
      </c>
      <c r="K37" s="15">
        <f t="shared" si="2"/>
        <v>6.1479818634916937E-2</v>
      </c>
      <c r="L37" s="15">
        <f t="shared" si="2"/>
        <v>6.3438743363770811E-2</v>
      </c>
      <c r="M37" s="15">
        <f t="shared" si="2"/>
        <v>6.9007620461853658E-2</v>
      </c>
      <c r="N37" s="15">
        <f t="shared" si="2"/>
        <v>6.4513999066404967E-2</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1478.6949460208273</v>
      </c>
      <c r="D40" s="9">
        <v>1636.8586987675551</v>
      </c>
      <c r="E40" s="9">
        <v>1706.4583930448075</v>
      </c>
      <c r="F40" s="9">
        <v>1771.6155536447884</v>
      </c>
      <c r="G40" s="9">
        <v>1821.0088850673546</v>
      </c>
      <c r="H40" s="9">
        <v>1921.5152383682048</v>
      </c>
      <c r="I40" s="10">
        <v>2016.8147511225757</v>
      </c>
      <c r="J40" s="9">
        <v>2060.5474347950703</v>
      </c>
      <c r="K40" s="9">
        <v>2184.3890321964268</v>
      </c>
      <c r="L40" s="9">
        <v>2322.9913060093627</v>
      </c>
      <c r="M40" s="9">
        <v>2371.3576000764306</v>
      </c>
      <c r="N40" s="9">
        <v>2432.2633037164424</v>
      </c>
      <c r="O40" s="9">
        <v>0</v>
      </c>
      <c r="P40" s="9">
        <v>0</v>
      </c>
      <c r="Q40" s="9">
        <v>0</v>
      </c>
      <c r="R40" s="9">
        <v>0</v>
      </c>
      <c r="S40" s="9">
        <v>0</v>
      </c>
    </row>
    <row r="41" spans="1:19" s="4" customFormat="1" ht="15" customHeight="1" x14ac:dyDescent="0.35">
      <c r="A41" s="4" t="s">
        <v>33</v>
      </c>
      <c r="C41" s="9">
        <v>184.00687876182286</v>
      </c>
      <c r="D41" s="9">
        <v>90.188210566542466</v>
      </c>
      <c r="E41" s="9">
        <v>76.40680233113595</v>
      </c>
      <c r="F41" s="9">
        <v>80.299990446164131</v>
      </c>
      <c r="G41" s="9">
        <v>85.220215916690549</v>
      </c>
      <c r="H41" s="9">
        <v>87.537021113977261</v>
      </c>
      <c r="I41" s="10">
        <v>90.092672207891468</v>
      </c>
      <c r="J41" s="9">
        <v>112.37699436323685</v>
      </c>
      <c r="K41" s="9">
        <v>114.9565300468138</v>
      </c>
      <c r="L41" s="9">
        <v>166.64278207700391</v>
      </c>
      <c r="M41" s="9">
        <v>190.02579535683577</v>
      </c>
      <c r="N41" s="9">
        <v>205.38358650998376</v>
      </c>
      <c r="O41" s="9">
        <v>0</v>
      </c>
      <c r="P41" s="9">
        <v>0</v>
      </c>
      <c r="Q41" s="9">
        <v>0</v>
      </c>
      <c r="R41" s="9">
        <v>0</v>
      </c>
      <c r="S41" s="9">
        <v>0</v>
      </c>
    </row>
    <row r="42" spans="1:19" s="4" customFormat="1" ht="15" customHeight="1" x14ac:dyDescent="0.35">
      <c r="A42" s="4" t="s">
        <v>34</v>
      </c>
      <c r="C42" s="9">
        <v>12.495456283094251</v>
      </c>
      <c r="D42" s="9">
        <v>15.462320771486342</v>
      </c>
      <c r="E42" s="9">
        <v>20.373188674692337</v>
      </c>
      <c r="F42" s="9">
        <v>26.573332072309331</v>
      </c>
      <c r="G42" s="9">
        <v>33.348934135937881</v>
      </c>
      <c r="H42" s="9">
        <v>40.785716349425165</v>
      </c>
      <c r="I42" s="9">
        <v>49.857377300168316</v>
      </c>
      <c r="J42" s="9">
        <v>59.211832182860867</v>
      </c>
      <c r="K42" s="9">
        <v>71.673903497087466</v>
      </c>
      <c r="L42" s="9">
        <v>69.53144432171203</v>
      </c>
      <c r="M42" s="9">
        <v>79.663977978510943</v>
      </c>
      <c r="N42" s="9">
        <v>90.994967967455793</v>
      </c>
      <c r="O42" s="9">
        <v>0</v>
      </c>
      <c r="P42" s="9">
        <v>0</v>
      </c>
      <c r="Q42" s="9">
        <v>0</v>
      </c>
      <c r="R42" s="9">
        <v>0</v>
      </c>
      <c r="S42" s="9">
        <v>0</v>
      </c>
    </row>
    <row r="43" spans="1:19" s="4" customFormat="1" ht="15" customHeight="1" x14ac:dyDescent="0.35">
      <c r="A43" s="11" t="s">
        <v>35</v>
      </c>
      <c r="C43" s="12">
        <v>1675.1972810657444</v>
      </c>
      <c r="D43" s="12">
        <v>1742.5092301055838</v>
      </c>
      <c r="E43" s="12">
        <v>1803.2383840506357</v>
      </c>
      <c r="F43" s="12">
        <v>1878.4888761632619</v>
      </c>
      <c r="G43" s="12">
        <v>1939.578035119983</v>
      </c>
      <c r="H43" s="12">
        <v>2049.8379758316073</v>
      </c>
      <c r="I43" s="12">
        <v>2156.7648006306358</v>
      </c>
      <c r="J43" s="12">
        <v>2232.1362613411679</v>
      </c>
      <c r="K43" s="12">
        <v>2371.0194657403281</v>
      </c>
      <c r="L43" s="12">
        <v>2559.1655324080789</v>
      </c>
      <c r="M43" s="12">
        <v>2641.0473734117772</v>
      </c>
      <c r="N43" s="12">
        <v>2728.6418581938819</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16869.591185718462</v>
      </c>
      <c r="D45" s="12">
        <v>16057.191302332583</v>
      </c>
      <c r="E45" s="12">
        <v>16030.914723976115</v>
      </c>
      <c r="F45" s="12">
        <v>15171.75824656548</v>
      </c>
      <c r="G45" s="12">
        <v>15024.482114607896</v>
      </c>
      <c r="H45" s="12">
        <v>14354.079974494069</v>
      </c>
      <c r="I45" s="12">
        <v>15277.593548122753</v>
      </c>
      <c r="J45" s="12">
        <v>14463.519322390181</v>
      </c>
      <c r="K45" s="12">
        <v>14570.041654524124</v>
      </c>
      <c r="L45" s="12">
        <v>14556.924345821664</v>
      </c>
      <c r="M45" s="12">
        <v>13495.193212716258</v>
      </c>
      <c r="N45" s="12">
        <v>13764.067457697081</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9.9302778746881593E-2</v>
      </c>
      <c r="D47" s="15">
        <f t="shared" si="3"/>
        <v>0.10851893069570979</v>
      </c>
      <c r="E47" s="15">
        <f t="shared" si="3"/>
        <v>0.1124850587193057</v>
      </c>
      <c r="F47" s="15">
        <f t="shared" si="3"/>
        <v>0.12381484371387914</v>
      </c>
      <c r="G47" s="15">
        <f t="shared" si="3"/>
        <v>0.12909450191525629</v>
      </c>
      <c r="H47" s="15">
        <f t="shared" si="3"/>
        <v>0.14280524975992806</v>
      </c>
      <c r="I47" s="15">
        <f t="shared" si="3"/>
        <v>0.14117176202109724</v>
      </c>
      <c r="J47" s="15">
        <f t="shared" si="3"/>
        <v>0.15432870877323199</v>
      </c>
      <c r="K47" s="15">
        <f t="shared" si="3"/>
        <v>0.16273251113212198</v>
      </c>
      <c r="L47" s="15">
        <f t="shared" si="3"/>
        <v>0.1758040003239178</v>
      </c>
      <c r="M47" s="15">
        <f t="shared" si="3"/>
        <v>0.19570282038816381</v>
      </c>
      <c r="N47" s="15">
        <f t="shared" si="3"/>
        <v>0.19824385971517328</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180.83344794137068</v>
      </c>
      <c r="D50" s="9">
        <v>192.78685831553992</v>
      </c>
      <c r="E50" s="9">
        <v>219.79549379096039</v>
      </c>
      <c r="F50" s="9">
        <v>255.18617036308424</v>
      </c>
      <c r="G50" s="9">
        <v>291.79826124898506</v>
      </c>
      <c r="H50" s="9">
        <v>344.5302039271354</v>
      </c>
      <c r="I50" s="9">
        <v>430.89150811097204</v>
      </c>
      <c r="J50" s="9">
        <v>609.89998307003782</v>
      </c>
      <c r="K50" s="9">
        <v>670.56228498259077</v>
      </c>
      <c r="L50" s="9">
        <v>729.95522708938051</v>
      </c>
      <c r="M50" s="9">
        <v>790.1778213018431</v>
      </c>
      <c r="N50" s="9">
        <v>813.12751240349758</v>
      </c>
      <c r="O50" s="9">
        <v>0</v>
      </c>
      <c r="P50" s="9">
        <v>0</v>
      </c>
      <c r="Q50" s="9">
        <v>0</v>
      </c>
      <c r="R50" s="9">
        <v>0</v>
      </c>
      <c r="S50" s="9">
        <v>0</v>
      </c>
    </row>
    <row r="51" spans="1:19" s="4" customFormat="1" ht="15" customHeight="1" x14ac:dyDescent="0.35">
      <c r="A51" s="29" t="s">
        <v>42</v>
      </c>
      <c r="B51" s="29"/>
      <c r="C51" s="9">
        <v>1675.1972810657444</v>
      </c>
      <c r="D51" s="9">
        <v>1742.5092301055838</v>
      </c>
      <c r="E51" s="9">
        <v>1803.2383840506357</v>
      </c>
      <c r="F51" s="9">
        <v>1878.4888761632619</v>
      </c>
      <c r="G51" s="9">
        <v>1939.578035119983</v>
      </c>
      <c r="H51" s="9">
        <v>2049.8379758316073</v>
      </c>
      <c r="I51" s="9">
        <v>2156.7648006306358</v>
      </c>
      <c r="J51" s="9">
        <v>2232.1362613411679</v>
      </c>
      <c r="K51" s="9">
        <v>2371.0194657403281</v>
      </c>
      <c r="L51" s="9">
        <v>2559.1655324080789</v>
      </c>
      <c r="M51" s="9">
        <v>2641.0473734117772</v>
      </c>
      <c r="N51" s="9">
        <v>2728.6418581938819</v>
      </c>
      <c r="O51" s="9">
        <v>0</v>
      </c>
      <c r="P51" s="9">
        <v>0</v>
      </c>
      <c r="Q51" s="9">
        <v>0</v>
      </c>
      <c r="R51" s="9">
        <v>0</v>
      </c>
      <c r="S51" s="9">
        <v>0</v>
      </c>
    </row>
    <row r="52" spans="1:19" s="4" customFormat="1" ht="15" customHeight="1" x14ac:dyDescent="0.35">
      <c r="A52" s="29" t="s">
        <v>43</v>
      </c>
      <c r="B52" s="29"/>
      <c r="C52" s="9">
        <v>58.966156491831477</v>
      </c>
      <c r="D52" s="9">
        <v>29.580819719117226</v>
      </c>
      <c r="E52" s="9">
        <v>45.281906945638681</v>
      </c>
      <c r="F52" s="9">
        <v>59.352093245438041</v>
      </c>
      <c r="G52" s="9">
        <v>138.11177223655298</v>
      </c>
      <c r="H52" s="9">
        <v>223.07121906945639</v>
      </c>
      <c r="I52" s="9">
        <v>255.04828413107862</v>
      </c>
      <c r="J52" s="9">
        <v>26.237317282889084</v>
      </c>
      <c r="K52" s="9">
        <v>302.56772905321486</v>
      </c>
      <c r="L52" s="9">
        <v>306.79987771090094</v>
      </c>
      <c r="M52" s="9">
        <v>348.24574281073853</v>
      </c>
      <c r="N52" s="9">
        <v>331.58862711378617</v>
      </c>
      <c r="O52" s="9">
        <v>0</v>
      </c>
      <c r="P52" s="9">
        <v>0</v>
      </c>
      <c r="Q52" s="9">
        <v>0</v>
      </c>
      <c r="R52" s="9">
        <v>0</v>
      </c>
      <c r="S52" s="9">
        <v>0</v>
      </c>
    </row>
    <row r="53" spans="1:19" s="4" customFormat="1" ht="15" customHeight="1" x14ac:dyDescent="0.35">
      <c r="A53" s="4" t="s">
        <v>44</v>
      </c>
      <c r="B53" s="29"/>
      <c r="C53" s="9">
        <f>C50+C51+C52</f>
        <v>1914.9968854989465</v>
      </c>
      <c r="D53" s="9">
        <f t="shared" ref="D53:S53" si="4">D50+D51+D52</f>
        <v>1964.8769081402411</v>
      </c>
      <c r="E53" s="9">
        <f t="shared" si="4"/>
        <v>2068.3157847872349</v>
      </c>
      <c r="F53" s="9">
        <f t="shared" si="4"/>
        <v>2193.0271397717843</v>
      </c>
      <c r="G53" s="9">
        <f t="shared" si="4"/>
        <v>2369.4880686055212</v>
      </c>
      <c r="H53" s="9">
        <f t="shared" si="4"/>
        <v>2617.439398828199</v>
      </c>
      <c r="I53" s="9">
        <f t="shared" si="4"/>
        <v>2842.7045928726866</v>
      </c>
      <c r="J53" s="9">
        <f t="shared" si="4"/>
        <v>2868.273561694095</v>
      </c>
      <c r="K53" s="9">
        <f t="shared" si="4"/>
        <v>3344.1494797761338</v>
      </c>
      <c r="L53" s="9">
        <f t="shared" si="4"/>
        <v>3595.9206372083604</v>
      </c>
      <c r="M53" s="9">
        <f t="shared" si="4"/>
        <v>3779.4709375243588</v>
      </c>
      <c r="N53" s="9">
        <f t="shared" si="4"/>
        <v>3873.3579977111658</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1914.9968854989465</v>
      </c>
      <c r="D60" s="12">
        <f t="shared" si="5"/>
        <v>1964.8769081402411</v>
      </c>
      <c r="E60" s="12">
        <f t="shared" si="5"/>
        <v>2068.3157847872349</v>
      </c>
      <c r="F60" s="12">
        <f t="shared" si="5"/>
        <v>2193.0271397717843</v>
      </c>
      <c r="G60" s="12">
        <f t="shared" si="5"/>
        <v>2369.4880686055212</v>
      </c>
      <c r="H60" s="12">
        <f t="shared" si="5"/>
        <v>2617.439398828199</v>
      </c>
      <c r="I60" s="12">
        <f t="shared" si="5"/>
        <v>2842.7045928726866</v>
      </c>
      <c r="J60" s="12">
        <f t="shared" si="5"/>
        <v>2868.273561694095</v>
      </c>
      <c r="K60" s="12">
        <f t="shared" si="5"/>
        <v>3344.1494797761338</v>
      </c>
      <c r="L60" s="12">
        <f t="shared" si="5"/>
        <v>3595.9206372083604</v>
      </c>
      <c r="M60" s="12">
        <f t="shared" si="5"/>
        <v>3779.4709375243588</v>
      </c>
      <c r="N60" s="12">
        <f t="shared" si="5"/>
        <v>3873.3579977111658</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28040.593532053117</v>
      </c>
      <c r="D63" s="9">
        <v>27762.722819336963</v>
      </c>
      <c r="E63" s="9">
        <v>28013.596278780933</v>
      </c>
      <c r="F63" s="9">
        <v>27537.286543422182</v>
      </c>
      <c r="G63" s="9">
        <v>27450.588134135851</v>
      </c>
      <c r="H63" s="9">
        <v>26313.13991592624</v>
      </c>
      <c r="I63" s="9">
        <v>26961.532244196045</v>
      </c>
      <c r="J63" s="9">
        <v>26102.649469762109</v>
      </c>
      <c r="K63" s="9">
        <v>26000.562267125246</v>
      </c>
      <c r="L63" s="9">
        <v>25902.25580395529</v>
      </c>
      <c r="M63" s="9">
        <v>25001.150234068977</v>
      </c>
      <c r="N63" s="9">
        <v>25608.867607719501</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28053.088988336211</v>
      </c>
      <c r="D66" s="9">
        <v>27778.18514010845</v>
      </c>
      <c r="E66" s="9">
        <v>28033.969467455627</v>
      </c>
      <c r="F66" s="9">
        <v>27563.859875494491</v>
      </c>
      <c r="G66" s="9">
        <v>27483.937068271789</v>
      </c>
      <c r="H66" s="9">
        <v>26353.925632275666</v>
      </c>
      <c r="I66" s="9">
        <v>27011.389621496215</v>
      </c>
      <c r="J66" s="9">
        <v>26161.861301944969</v>
      </c>
      <c r="K66" s="9">
        <v>26072.236170622335</v>
      </c>
      <c r="L66" s="9">
        <v>25971.787248277</v>
      </c>
      <c r="M66" s="9">
        <v>25080.814212047488</v>
      </c>
      <c r="N66" s="9">
        <v>25699.862575686959</v>
      </c>
      <c r="O66" s="9">
        <v>0</v>
      </c>
      <c r="P66" s="9">
        <v>0</v>
      </c>
      <c r="Q66" s="9">
        <v>0</v>
      </c>
      <c r="R66" s="9">
        <v>0</v>
      </c>
      <c r="S66" s="9">
        <v>0</v>
      </c>
    </row>
    <row r="67" spans="1:27" s="4" customFormat="1" ht="15" customHeight="1" x14ac:dyDescent="0.35">
      <c r="A67" s="11" t="s">
        <v>54</v>
      </c>
      <c r="C67" s="9">
        <v>28053.088988336211</v>
      </c>
      <c r="D67" s="9">
        <v>27778.18514010845</v>
      </c>
      <c r="E67" s="9">
        <v>28033.969467455627</v>
      </c>
      <c r="F67" s="9">
        <v>27563.859875494491</v>
      </c>
      <c r="G67" s="9">
        <v>27483.937068271789</v>
      </c>
      <c r="H67" s="9">
        <v>26353.925632275666</v>
      </c>
      <c r="I67" s="9">
        <v>27011.389621496215</v>
      </c>
      <c r="J67" s="9">
        <v>26161.861301944969</v>
      </c>
      <c r="K67" s="9">
        <v>26072.236170622335</v>
      </c>
      <c r="L67" s="9">
        <v>25971.787248277</v>
      </c>
      <c r="M67" s="9">
        <v>25080.814212047488</v>
      </c>
      <c r="N67" s="9">
        <v>25699.862575686959</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6.8263316253520445E-2</v>
      </c>
      <c r="D69" s="15">
        <f t="shared" si="6"/>
        <v>7.0734531368040629E-2</v>
      </c>
      <c r="E69" s="15">
        <f t="shared" si="6"/>
        <v>7.3778912657671378E-2</v>
      </c>
      <c r="F69" s="15">
        <f t="shared" si="6"/>
        <v>7.9561685107878671E-2</v>
      </c>
      <c r="G69" s="15">
        <f t="shared" si="6"/>
        <v>8.6213560405103792E-2</v>
      </c>
      <c r="H69" s="15">
        <f t="shared" si="6"/>
        <v>9.9318766978025455E-2</v>
      </c>
      <c r="I69" s="15">
        <f t="shared" si="6"/>
        <v>0.10524096067276761</v>
      </c>
      <c r="J69" s="15">
        <f t="shared" si="6"/>
        <v>0.10963568412010719</v>
      </c>
      <c r="K69" s="15">
        <f t="shared" si="6"/>
        <v>0.12826477398759734</v>
      </c>
      <c r="L69" s="15">
        <f t="shared" si="6"/>
        <v>0.13845487808879683</v>
      </c>
      <c r="M69" s="15">
        <f t="shared" si="6"/>
        <v>0.15069171620867483</v>
      </c>
      <c r="N69" s="15">
        <f t="shared" si="6"/>
        <v>0.15071512488846958</v>
      </c>
      <c r="O69" s="15" t="str">
        <f t="shared" si="6"/>
        <v/>
      </c>
      <c r="P69" s="15" t="str">
        <f t="shared" si="6"/>
        <v/>
      </c>
      <c r="Q69" s="15" t="str">
        <f t="shared" si="6"/>
        <v/>
      </c>
      <c r="R69" s="15" t="str">
        <f t="shared" si="6"/>
        <v/>
      </c>
      <c r="S69" s="15"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94" t="s">
        <v>106</v>
      </c>
      <c r="E72" s="33"/>
      <c r="F72" s="3"/>
      <c r="G72" s="3"/>
      <c r="H72" s="3"/>
      <c r="I72" s="34"/>
      <c r="J72" s="192" t="s">
        <v>59</v>
      </c>
      <c r="K72" s="192"/>
      <c r="L72" s="192" t="s">
        <v>60</v>
      </c>
      <c r="M72" s="192"/>
      <c r="N72" s="192" t="s">
        <v>61</v>
      </c>
      <c r="O72" s="192"/>
      <c r="P72" s="192" t="s">
        <v>62</v>
      </c>
      <c r="Q72" s="192"/>
      <c r="R72" s="35"/>
      <c r="S72" s="94" t="s">
        <v>63</v>
      </c>
    </row>
    <row r="73" spans="1:27" s="4" customFormat="1" ht="22.5" customHeight="1" x14ac:dyDescent="0.35">
      <c r="D73" s="93">
        <v>6.0999999999999999E-2</v>
      </c>
      <c r="J73" s="191">
        <v>7.4800000000000005E-2</v>
      </c>
      <c r="K73" s="191"/>
      <c r="L73" s="191">
        <v>8.1699999999999995E-2</v>
      </c>
      <c r="M73" s="191"/>
      <c r="N73" s="191">
        <v>9.2050000000000007E-2</v>
      </c>
      <c r="O73" s="191"/>
      <c r="P73" s="191">
        <v>0.10585</v>
      </c>
      <c r="Q73" s="191"/>
      <c r="R73" s="37"/>
      <c r="S73" s="93">
        <v>0.13</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103</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2.5004808764052098</v>
      </c>
      <c r="D7" s="9">
        <v>2.4529027737970122</v>
      </c>
      <c r="E7" s="9">
        <v>1.9954558482503448</v>
      </c>
      <c r="F7" s="9">
        <v>2.0142004742176707</v>
      </c>
      <c r="G7" s="9">
        <v>2.020219390812684</v>
      </c>
      <c r="H7" s="9">
        <v>1.9416868600015633</v>
      </c>
      <c r="I7" s="9">
        <v>1.9036931655332345</v>
      </c>
      <c r="J7" s="9">
        <v>1.9008155501706665</v>
      </c>
      <c r="K7" s="9">
        <v>1.9019390812684021</v>
      </c>
      <c r="L7" s="9">
        <v>1.8508220641496658</v>
      </c>
      <c r="M7" s="9">
        <v>1.7943557674770059</v>
      </c>
      <c r="N7" s="9">
        <v>1.3777825836467281</v>
      </c>
      <c r="O7" s="9">
        <v>0</v>
      </c>
      <c r="P7" s="9">
        <v>0</v>
      </c>
      <c r="Q7" s="9">
        <v>0</v>
      </c>
      <c r="R7" s="9">
        <v>0</v>
      </c>
      <c r="S7" s="9">
        <v>0</v>
      </c>
    </row>
    <row r="8" spans="1:27" s="4" customFormat="1" ht="15" customHeight="1" x14ac:dyDescent="0.35">
      <c r="A8" s="4" t="s">
        <v>3</v>
      </c>
      <c r="C8" s="9">
        <v>514.49106208594299</v>
      </c>
      <c r="D8" s="9">
        <v>521.72246203047121</v>
      </c>
      <c r="E8" s="9">
        <v>531.03687837332916</v>
      </c>
      <c r="F8" s="9">
        <v>555.64154469595178</v>
      </c>
      <c r="G8" s="9">
        <v>576.79404425828579</v>
      </c>
      <c r="H8" s="9">
        <v>604.41519731696189</v>
      </c>
      <c r="I8" s="9">
        <v>664.51357289591351</v>
      </c>
      <c r="J8" s="9">
        <v>748.00471445376456</v>
      </c>
      <c r="K8" s="9">
        <v>802.58789442951536</v>
      </c>
      <c r="L8" s="9">
        <v>910.04322772608737</v>
      </c>
      <c r="M8" s="9">
        <v>1038.106351181835</v>
      </c>
      <c r="N8" s="9">
        <v>1123.1919632815939</v>
      </c>
      <c r="O8" s="9">
        <v>0</v>
      </c>
      <c r="P8" s="9">
        <v>0</v>
      </c>
      <c r="Q8" s="9">
        <v>0</v>
      </c>
      <c r="R8" s="9">
        <v>0</v>
      </c>
      <c r="S8" s="9">
        <v>0</v>
      </c>
    </row>
    <row r="9" spans="1:27" s="4" customFormat="1" ht="15" customHeight="1" x14ac:dyDescent="0.35">
      <c r="A9" s="4" t="s">
        <v>4</v>
      </c>
      <c r="C9" s="9">
        <v>0.15821152192605331</v>
      </c>
      <c r="D9" s="9">
        <v>0.18572656921754085</v>
      </c>
      <c r="E9" s="9">
        <v>0.18572656921754085</v>
      </c>
      <c r="F9" s="9">
        <v>0.20980223559759245</v>
      </c>
      <c r="G9" s="9">
        <v>0.2255374032674119</v>
      </c>
      <c r="H9" s="9">
        <v>0.32244196044711948</v>
      </c>
      <c r="I9" s="9">
        <v>0.5182287188306105</v>
      </c>
      <c r="J9" s="9">
        <v>1.284608770421324</v>
      </c>
      <c r="K9" s="9">
        <v>8.9304385210662076</v>
      </c>
      <c r="L9" s="9">
        <v>44.500515907136716</v>
      </c>
      <c r="M9" s="9">
        <v>51.20533104041273</v>
      </c>
      <c r="N9" s="9">
        <v>51.957179707652614</v>
      </c>
      <c r="O9" s="9">
        <v>0</v>
      </c>
      <c r="P9" s="9">
        <v>0</v>
      </c>
      <c r="Q9" s="9">
        <v>0</v>
      </c>
      <c r="R9" s="9">
        <v>0</v>
      </c>
      <c r="S9" s="9">
        <v>0</v>
      </c>
    </row>
    <row r="10" spans="1:27" s="4" customFormat="1" ht="15" customHeight="1" x14ac:dyDescent="0.35">
      <c r="A10" s="4" t="s">
        <v>5</v>
      </c>
      <c r="C10" s="9">
        <v>158.2207222699914</v>
      </c>
      <c r="D10" s="9">
        <v>162.85580395528802</v>
      </c>
      <c r="E10" s="9">
        <v>152.8785898538263</v>
      </c>
      <c r="F10" s="9">
        <v>157.18202923473774</v>
      </c>
      <c r="G10" s="9">
        <v>155.06130696474634</v>
      </c>
      <c r="H10" s="9">
        <v>170.87575236457437</v>
      </c>
      <c r="I10" s="9">
        <v>285.80085984522788</v>
      </c>
      <c r="J10" s="9">
        <v>264.63422184006873</v>
      </c>
      <c r="K10" s="9">
        <v>273.11324161650901</v>
      </c>
      <c r="L10" s="9">
        <v>262.90146173688737</v>
      </c>
      <c r="M10" s="9">
        <v>254.39398108340495</v>
      </c>
      <c r="N10" s="9">
        <v>240.97601031814273</v>
      </c>
      <c r="O10" s="9">
        <v>0</v>
      </c>
      <c r="P10" s="9">
        <v>0</v>
      </c>
      <c r="Q10" s="9">
        <v>0</v>
      </c>
      <c r="R10" s="9">
        <v>0</v>
      </c>
      <c r="S10" s="9">
        <v>0</v>
      </c>
    </row>
    <row r="11" spans="1:27" s="4" customFormat="1" ht="15" customHeight="1" x14ac:dyDescent="0.35">
      <c r="A11" s="4" t="s">
        <v>6</v>
      </c>
      <c r="C11" s="9">
        <v>92.273086844368038</v>
      </c>
      <c r="D11" s="9">
        <v>109.97807394668968</v>
      </c>
      <c r="E11" s="9">
        <v>110.99423903697344</v>
      </c>
      <c r="F11" s="9">
        <v>109.71496130696475</v>
      </c>
      <c r="G11" s="9">
        <v>114.9177128116939</v>
      </c>
      <c r="H11" s="9">
        <v>114.54187446259689</v>
      </c>
      <c r="I11" s="10">
        <v>109.22141014617381</v>
      </c>
      <c r="J11" s="9">
        <v>111.53611349957006</v>
      </c>
      <c r="K11" s="9">
        <v>109.16981943250218</v>
      </c>
      <c r="L11" s="9">
        <v>107.99234737747206</v>
      </c>
      <c r="M11" s="9">
        <v>115.38813413585562</v>
      </c>
      <c r="N11" s="9">
        <v>120.70911435941548</v>
      </c>
      <c r="O11" s="9">
        <v>0</v>
      </c>
      <c r="P11" s="9">
        <v>0</v>
      </c>
      <c r="Q11" s="9">
        <v>0</v>
      </c>
      <c r="R11" s="9">
        <v>0</v>
      </c>
      <c r="S11" s="9">
        <v>0</v>
      </c>
    </row>
    <row r="12" spans="1:27" s="4" customFormat="1" ht="15" customHeight="1" x14ac:dyDescent="0.35">
      <c r="A12" s="11" t="s">
        <v>7</v>
      </c>
      <c r="B12" s="11"/>
      <c r="C12" s="12">
        <f>SUM(C7:C11)</f>
        <v>767.64356359863359</v>
      </c>
      <c r="D12" s="12">
        <f t="shared" ref="D12:S12" si="0">SUM(D7:D11)</f>
        <v>797.19496927546356</v>
      </c>
      <c r="E12" s="12">
        <f t="shared" si="0"/>
        <v>797.09088968159676</v>
      </c>
      <c r="F12" s="12">
        <f t="shared" si="0"/>
        <v>824.76253794746947</v>
      </c>
      <c r="G12" s="12">
        <f t="shared" si="0"/>
        <v>849.01882082880616</v>
      </c>
      <c r="H12" s="12">
        <f t="shared" si="0"/>
        <v>892.09695296458187</v>
      </c>
      <c r="I12" s="12">
        <f t="shared" si="0"/>
        <v>1061.9577647716792</v>
      </c>
      <c r="J12" s="12">
        <f t="shared" si="0"/>
        <v>1127.3604741139955</v>
      </c>
      <c r="K12" s="12">
        <f t="shared" si="0"/>
        <v>1195.7033330808613</v>
      </c>
      <c r="L12" s="12">
        <f t="shared" si="0"/>
        <v>1327.2883748117331</v>
      </c>
      <c r="M12" s="12">
        <f t="shared" si="0"/>
        <v>1460.8881532089854</v>
      </c>
      <c r="N12" s="12">
        <f t="shared" si="0"/>
        <v>1538.2120502504513</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3229.9226139294924</v>
      </c>
      <c r="D15" s="12">
        <v>3234.3078245915735</v>
      </c>
      <c r="E15" s="12">
        <v>3325.5374032674117</v>
      </c>
      <c r="F15" s="12">
        <v>3298.8822012037831</v>
      </c>
      <c r="G15" s="12">
        <v>3273.5167669819434</v>
      </c>
      <c r="H15" s="12">
        <v>3157.0937231298367</v>
      </c>
      <c r="I15" s="12">
        <v>3243.9380911435942</v>
      </c>
      <c r="J15" s="12">
        <v>3142.6483233018052</v>
      </c>
      <c r="K15" s="12">
        <v>3088.134135855546</v>
      </c>
      <c r="L15" s="12">
        <v>3080.3955288048151</v>
      </c>
      <c r="M15" s="12">
        <v>3012.8116938950989</v>
      </c>
      <c r="N15" s="12">
        <v>2997.248495270851</v>
      </c>
      <c r="O15" s="12">
        <v>0</v>
      </c>
      <c r="P15" s="12">
        <v>0</v>
      </c>
      <c r="Q15" s="12">
        <v>0</v>
      </c>
      <c r="R15" s="12">
        <v>0</v>
      </c>
      <c r="S15" s="12">
        <v>0</v>
      </c>
    </row>
    <row r="16" spans="1:27" s="7" customFormat="1" ht="27" customHeight="1" thickBot="1" x14ac:dyDescent="0.4">
      <c r="A16" s="13" t="s">
        <v>11</v>
      </c>
      <c r="B16" s="14"/>
      <c r="C16" s="15">
        <f t="shared" ref="C16:S16" si="1">IF(C15&gt;0,C12/C15,"")</f>
        <v>0.23766624014088247</v>
      </c>
      <c r="D16" s="15">
        <f t="shared" si="1"/>
        <v>0.24648085850521445</v>
      </c>
      <c r="E16" s="15">
        <f t="shared" si="1"/>
        <v>0.23968784380486532</v>
      </c>
      <c r="F16" s="15">
        <f t="shared" si="1"/>
        <v>0.25001272784051165</v>
      </c>
      <c r="G16" s="15">
        <f t="shared" si="1"/>
        <v>0.25935985096895314</v>
      </c>
      <c r="H16" s="15">
        <f t="shared" si="1"/>
        <v>0.28256904330359472</v>
      </c>
      <c r="I16" s="15">
        <f t="shared" si="1"/>
        <v>0.32736684083798417</v>
      </c>
      <c r="J16" s="15">
        <f t="shared" si="1"/>
        <v>0.35872944031152065</v>
      </c>
      <c r="K16" s="15">
        <f t="shared" si="1"/>
        <v>0.3871928097934127</v>
      </c>
      <c r="L16" s="15">
        <f t="shared" si="1"/>
        <v>0.43088245077628629</v>
      </c>
      <c r="M16" s="15">
        <f t="shared" si="1"/>
        <v>0.48489195530182083</v>
      </c>
      <c r="N16" s="15">
        <f t="shared" si="1"/>
        <v>0.51320804820737709</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v>
      </c>
      <c r="D19" s="9">
        <v>0</v>
      </c>
      <c r="E19" s="9">
        <v>0</v>
      </c>
      <c r="F19" s="9">
        <v>0</v>
      </c>
      <c r="G19" s="9">
        <v>0</v>
      </c>
      <c r="H19" s="9">
        <v>0</v>
      </c>
      <c r="I19" s="9">
        <v>0</v>
      </c>
      <c r="J19" s="9">
        <v>0</v>
      </c>
      <c r="K19" s="9">
        <v>0</v>
      </c>
      <c r="L19" s="9">
        <v>0</v>
      </c>
      <c r="M19" s="9">
        <v>0</v>
      </c>
      <c r="N19" s="9">
        <v>0</v>
      </c>
      <c r="O19" s="9">
        <v>0</v>
      </c>
      <c r="P19" s="9">
        <v>0</v>
      </c>
      <c r="Q19" s="9">
        <v>0</v>
      </c>
      <c r="R19" s="9">
        <v>0</v>
      </c>
      <c r="S19" s="9">
        <v>0</v>
      </c>
    </row>
    <row r="20" spans="1:19" s="4" customFormat="1" ht="15" customHeight="1" x14ac:dyDescent="0.35">
      <c r="A20" s="4" t="s">
        <v>14</v>
      </c>
      <c r="C20" s="9">
        <v>0</v>
      </c>
      <c r="D20" s="9">
        <v>0</v>
      </c>
      <c r="E20" s="9">
        <v>0</v>
      </c>
      <c r="F20" s="9">
        <v>0</v>
      </c>
      <c r="G20" s="9">
        <v>0</v>
      </c>
      <c r="H20" s="9">
        <v>0</v>
      </c>
      <c r="I20" s="9">
        <v>0</v>
      </c>
      <c r="J20" s="9">
        <v>0</v>
      </c>
      <c r="K20" s="9">
        <v>0</v>
      </c>
      <c r="L20" s="9">
        <v>0</v>
      </c>
      <c r="M20" s="9">
        <v>0</v>
      </c>
      <c r="N20" s="9">
        <v>0</v>
      </c>
      <c r="O20" s="9">
        <v>0</v>
      </c>
      <c r="P20" s="9">
        <v>0</v>
      </c>
      <c r="Q20" s="9">
        <v>0</v>
      </c>
      <c r="R20" s="9">
        <v>0</v>
      </c>
      <c r="S20" s="9">
        <v>0</v>
      </c>
    </row>
    <row r="21" spans="1:19" s="4" customFormat="1" ht="15" customHeight="1" x14ac:dyDescent="0.35">
      <c r="A21" s="4" t="s">
        <v>15</v>
      </c>
      <c r="C21" s="9">
        <v>7.5611787491080413</v>
      </c>
      <c r="D21" s="9">
        <v>7.6633568403122032</v>
      </c>
      <c r="E21" s="9">
        <v>7.6837924585530386</v>
      </c>
      <c r="F21" s="9">
        <v>7.5448998820168827</v>
      </c>
      <c r="G21" s="9">
        <v>7.7903701597798012</v>
      </c>
      <c r="H21" s="9">
        <v>8.4914039120380149</v>
      </c>
      <c r="I21" s="9">
        <v>9.0095769382164299</v>
      </c>
      <c r="J21" s="9">
        <v>9.6457360439834119</v>
      </c>
      <c r="K21" s="9">
        <v>10.837165410371787</v>
      </c>
      <c r="L21" s="9">
        <v>11.906239377493289</v>
      </c>
      <c r="M21" s="9">
        <v>12.817646755843841</v>
      </c>
      <c r="N21" s="9">
        <v>14.708541097006506</v>
      </c>
      <c r="O21" s="9">
        <v>0</v>
      </c>
      <c r="P21" s="9">
        <v>0</v>
      </c>
      <c r="Q21" s="9">
        <v>0</v>
      </c>
      <c r="R21" s="9">
        <v>0</v>
      </c>
      <c r="S21" s="9">
        <v>0</v>
      </c>
    </row>
    <row r="22" spans="1:19" s="4" customFormat="1" ht="15" customHeight="1" x14ac:dyDescent="0.35">
      <c r="A22" s="4" t="s">
        <v>16</v>
      </c>
      <c r="C22" s="9">
        <v>24.253094681674416</v>
      </c>
      <c r="D22" s="9">
        <v>24.580839204399744</v>
      </c>
      <c r="E22" s="9">
        <v>24.646388108944816</v>
      </c>
      <c r="F22" s="9">
        <v>23.065590229763</v>
      </c>
      <c r="G22" s="9">
        <v>24.711779453289846</v>
      </c>
      <c r="H22" s="9">
        <v>25.472482588391905</v>
      </c>
      <c r="I22" s="9">
        <v>25.728170267286583</v>
      </c>
      <c r="J22" s="9">
        <v>24.49011950201831</v>
      </c>
      <c r="K22" s="9">
        <v>22.26687586219915</v>
      </c>
      <c r="L22" s="9">
        <v>21.283786417863549</v>
      </c>
      <c r="M22" s="9">
        <v>20.2863945167271</v>
      </c>
      <c r="N22" s="9">
        <v>19.427314448995215</v>
      </c>
      <c r="O22" s="9">
        <v>0</v>
      </c>
      <c r="P22" s="9">
        <v>0</v>
      </c>
      <c r="Q22" s="9">
        <v>0</v>
      </c>
      <c r="R22" s="9">
        <v>0</v>
      </c>
      <c r="S22" s="9">
        <v>0</v>
      </c>
    </row>
    <row r="23" spans="1:19" s="4" customFormat="1" ht="15" customHeight="1" x14ac:dyDescent="0.35">
      <c r="A23" s="16" t="s">
        <v>17</v>
      </c>
      <c r="C23" s="9">
        <v>0</v>
      </c>
      <c r="D23" s="9">
        <v>0</v>
      </c>
      <c r="E23" s="9">
        <v>0</v>
      </c>
      <c r="F23" s="9">
        <v>0</v>
      </c>
      <c r="G23" s="9">
        <v>0</v>
      </c>
      <c r="H23" s="9">
        <v>0</v>
      </c>
      <c r="I23" s="9">
        <v>0</v>
      </c>
      <c r="J23" s="9">
        <v>0</v>
      </c>
      <c r="K23" s="9">
        <v>0</v>
      </c>
      <c r="L23" s="9">
        <v>0</v>
      </c>
      <c r="M23" s="9">
        <v>0</v>
      </c>
      <c r="N23" s="9">
        <v>0</v>
      </c>
      <c r="O23" s="9">
        <v>0</v>
      </c>
      <c r="P23" s="9">
        <v>0</v>
      </c>
      <c r="Q23" s="9">
        <v>0</v>
      </c>
      <c r="R23" s="9">
        <v>0</v>
      </c>
      <c r="S23" s="9">
        <v>0</v>
      </c>
    </row>
    <row r="24" spans="1:19" s="4" customFormat="1" ht="15" customHeight="1" x14ac:dyDescent="0.35">
      <c r="A24" s="16" t="s">
        <v>18</v>
      </c>
      <c r="C24" s="9">
        <v>0</v>
      </c>
      <c r="D24" s="9">
        <v>0</v>
      </c>
      <c r="E24" s="9">
        <v>0</v>
      </c>
      <c r="F24" s="9">
        <v>0</v>
      </c>
      <c r="G24" s="9">
        <v>0</v>
      </c>
      <c r="H24" s="9">
        <v>0</v>
      </c>
      <c r="I24" s="9">
        <v>0</v>
      </c>
      <c r="J24" s="9">
        <v>0</v>
      </c>
      <c r="K24" s="9">
        <v>0</v>
      </c>
      <c r="L24" s="9">
        <v>0</v>
      </c>
      <c r="M24" s="9">
        <v>0</v>
      </c>
      <c r="N24" s="9">
        <v>0</v>
      </c>
      <c r="O24" s="9">
        <v>0</v>
      </c>
      <c r="P24" s="9">
        <v>0</v>
      </c>
      <c r="Q24" s="9">
        <v>0</v>
      </c>
      <c r="R24" s="9">
        <v>0</v>
      </c>
      <c r="S24" s="9">
        <v>0</v>
      </c>
    </row>
    <row r="25" spans="1:19" s="4" customFormat="1" ht="15" customHeight="1" x14ac:dyDescent="0.35">
      <c r="A25" s="4" t="s">
        <v>19</v>
      </c>
      <c r="C25" s="9">
        <v>0</v>
      </c>
      <c r="D25" s="9">
        <v>0</v>
      </c>
      <c r="E25" s="9">
        <v>3.8263112639724848</v>
      </c>
      <c r="F25" s="9">
        <v>5.7394668959587278</v>
      </c>
      <c r="G25" s="9">
        <v>5.1017483519633133</v>
      </c>
      <c r="H25" s="9">
        <v>8.6844368013757531</v>
      </c>
      <c r="I25" s="10">
        <v>26.784178847807393</v>
      </c>
      <c r="J25" s="9">
        <v>130.48867870449988</v>
      </c>
      <c r="K25" s="9">
        <v>226.60504442533679</v>
      </c>
      <c r="L25" s="9">
        <v>226.60504442533679</v>
      </c>
      <c r="M25" s="9">
        <v>231.08340498710231</v>
      </c>
      <c r="N25" s="9">
        <v>231.97907709945542</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0</v>
      </c>
      <c r="K26" s="21">
        <v>0</v>
      </c>
      <c r="L26" s="21">
        <v>0</v>
      </c>
      <c r="M26" s="21">
        <v>0</v>
      </c>
      <c r="N26" s="21">
        <v>0</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130.48867870449988</v>
      </c>
      <c r="K27" s="21">
        <v>226.60504442533679</v>
      </c>
      <c r="L27" s="21">
        <v>226.60504442533679</v>
      </c>
      <c r="M27" s="21">
        <v>231.08340498710231</v>
      </c>
      <c r="N27" s="21">
        <v>231.97907709945542</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0</v>
      </c>
      <c r="K30" s="9">
        <v>0</v>
      </c>
      <c r="L30" s="9">
        <v>0</v>
      </c>
      <c r="M30" s="9">
        <v>0</v>
      </c>
      <c r="N30" s="9">
        <v>0</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18.902946872770102</v>
      </c>
      <c r="D32" s="12">
        <v>19.158392100780507</v>
      </c>
      <c r="E32" s="12">
        <v>23.035792410355082</v>
      </c>
      <c r="F32" s="12">
        <v>24.601716601000934</v>
      </c>
      <c r="G32" s="12">
        <v>24.577673751412814</v>
      </c>
      <c r="H32" s="12">
        <v>29.912946581470791</v>
      </c>
      <c r="I32" s="24">
        <v>49.30812119334847</v>
      </c>
      <c r="J32" s="12">
        <v>154.60301881445841</v>
      </c>
      <c r="K32" s="12">
        <v>253.69795795126626</v>
      </c>
      <c r="L32" s="12">
        <v>256.37064286907002</v>
      </c>
      <c r="M32" s="12">
        <v>263.12752187671191</v>
      </c>
      <c r="N32" s="12">
        <v>268.75042984197171</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4246.8772606239008</v>
      </c>
      <c r="D35" s="12">
        <v>4322.4341773260076</v>
      </c>
      <c r="E35" s="12">
        <v>4420.8454555742346</v>
      </c>
      <c r="F35" s="12">
        <v>4601.5891564533877</v>
      </c>
      <c r="G35" s="12">
        <v>4547.751285630422</v>
      </c>
      <c r="H35" s="12">
        <v>4316.6016324754901</v>
      </c>
      <c r="I35" s="12">
        <v>4288.989668741614</v>
      </c>
      <c r="J35" s="12">
        <v>4284.1805559146433</v>
      </c>
      <c r="K35" s="12">
        <v>3959.9669356573559</v>
      </c>
      <c r="L35" s="12">
        <v>3896.953177734435</v>
      </c>
      <c r="M35" s="12">
        <v>3941.740084349874</v>
      </c>
      <c r="N35" s="12">
        <v>4031.7480127537551</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4.451022648578524E-3</v>
      </c>
      <c r="D37" s="15">
        <f t="shared" si="2"/>
        <v>4.4323155228780109E-3</v>
      </c>
      <c r="E37" s="15">
        <f t="shared" si="2"/>
        <v>5.2107210355678236E-3</v>
      </c>
      <c r="F37" s="15">
        <f t="shared" si="2"/>
        <v>5.3463522632173389E-3</v>
      </c>
      <c r="G37" s="15">
        <f t="shared" si="2"/>
        <v>5.4043574962138212E-3</v>
      </c>
      <c r="H37" s="15">
        <f t="shared" si="2"/>
        <v>6.9297445370969475E-3</v>
      </c>
      <c r="I37" s="27">
        <f t="shared" si="2"/>
        <v>1.1496442053173662E-2</v>
      </c>
      <c r="J37" s="15">
        <f t="shared" si="2"/>
        <v>3.6086952171289086E-2</v>
      </c>
      <c r="K37" s="15">
        <f t="shared" si="2"/>
        <v>6.4065675818364462E-2</v>
      </c>
      <c r="L37" s="15">
        <f t="shared" si="2"/>
        <v>6.5787457835999916E-2</v>
      </c>
      <c r="M37" s="15">
        <f t="shared" si="2"/>
        <v>6.675415330438017E-2</v>
      </c>
      <c r="N37" s="15">
        <f t="shared" si="2"/>
        <v>6.6658538428449654E-2</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809.61593579822295</v>
      </c>
      <c r="D40" s="9">
        <v>914.89920703162318</v>
      </c>
      <c r="E40" s="9">
        <v>1007.5475303334289</v>
      </c>
      <c r="F40" s="9">
        <v>1164.1295309066591</v>
      </c>
      <c r="G40" s="9">
        <v>1188.7858865959683</v>
      </c>
      <c r="H40" s="9">
        <v>1172.4727118563103</v>
      </c>
      <c r="I40" s="10">
        <v>1241.2710781503772</v>
      </c>
      <c r="J40" s="9">
        <v>1150.4251456959969</v>
      </c>
      <c r="K40" s="9">
        <v>1072.1553453711665</v>
      </c>
      <c r="L40" s="9">
        <v>1074.2321104423427</v>
      </c>
      <c r="M40" s="9">
        <v>1021.0617297219834</v>
      </c>
      <c r="N40" s="9">
        <v>1215.8647415687399</v>
      </c>
      <c r="O40" s="9">
        <v>0</v>
      </c>
      <c r="P40" s="9">
        <v>0</v>
      </c>
      <c r="Q40" s="9">
        <v>0</v>
      </c>
      <c r="R40" s="9">
        <v>0</v>
      </c>
      <c r="S40" s="9">
        <v>0</v>
      </c>
    </row>
    <row r="41" spans="1:19" s="4" customFormat="1" ht="15" customHeight="1" x14ac:dyDescent="0.35">
      <c r="A41" s="4" t="s">
        <v>33</v>
      </c>
      <c r="C41" s="9">
        <v>788.11980510174828</v>
      </c>
      <c r="D41" s="9">
        <v>846.87589567211228</v>
      </c>
      <c r="E41" s="9">
        <v>842.21840068787617</v>
      </c>
      <c r="F41" s="9">
        <v>893.30753797649754</v>
      </c>
      <c r="G41" s="9">
        <v>942.31871596445978</v>
      </c>
      <c r="H41" s="9">
        <v>1000.8120760485335</v>
      </c>
      <c r="I41" s="10">
        <v>1265.739944587752</v>
      </c>
      <c r="J41" s="9">
        <v>1201.4187446259673</v>
      </c>
      <c r="K41" s="9">
        <v>1317.1156969523263</v>
      </c>
      <c r="L41" s="9">
        <v>1372.9050348715009</v>
      </c>
      <c r="M41" s="9">
        <v>1391.6409923377946</v>
      </c>
      <c r="N41" s="9">
        <v>1456.1873029521353</v>
      </c>
      <c r="O41" s="9">
        <v>0</v>
      </c>
      <c r="P41" s="9">
        <v>0</v>
      </c>
      <c r="Q41" s="9">
        <v>0</v>
      </c>
      <c r="R41" s="9">
        <v>0</v>
      </c>
      <c r="S41" s="9">
        <v>0</v>
      </c>
    </row>
    <row r="42" spans="1:19" s="4" customFormat="1" ht="15" customHeight="1" x14ac:dyDescent="0.35">
      <c r="A42" s="4" t="s">
        <v>34</v>
      </c>
      <c r="C42" s="9">
        <v>70.633018689716963</v>
      </c>
      <c r="D42" s="9">
        <v>75.497461112275403</v>
      </c>
      <c r="E42" s="9">
        <v>84.141706768578601</v>
      </c>
      <c r="F42" s="9">
        <v>90.985078404817727</v>
      </c>
      <c r="G42" s="9">
        <v>99.998024656604812</v>
      </c>
      <c r="H42" s="9">
        <v>109.05583248767925</v>
      </c>
      <c r="I42" s="9">
        <v>118.53398142078676</v>
      </c>
      <c r="J42" s="9">
        <v>128.42713035616492</v>
      </c>
      <c r="K42" s="9">
        <v>138.53401795140502</v>
      </c>
      <c r="L42" s="9">
        <v>148.56978361406357</v>
      </c>
      <c r="M42" s="9">
        <v>156.95714128076088</v>
      </c>
      <c r="N42" s="9">
        <v>179.06757089087637</v>
      </c>
      <c r="O42" s="9">
        <v>0</v>
      </c>
      <c r="P42" s="9">
        <v>0</v>
      </c>
      <c r="Q42" s="9">
        <v>0</v>
      </c>
      <c r="R42" s="9">
        <v>0</v>
      </c>
      <c r="S42" s="9">
        <v>0</v>
      </c>
    </row>
    <row r="43" spans="1:19" s="4" customFormat="1" ht="15" customHeight="1" x14ac:dyDescent="0.35">
      <c r="A43" s="11" t="s">
        <v>35</v>
      </c>
      <c r="C43" s="12">
        <v>1668.3687595896881</v>
      </c>
      <c r="D43" s="12">
        <v>1837.2725638160109</v>
      </c>
      <c r="E43" s="12">
        <v>1933.9076377898839</v>
      </c>
      <c r="F43" s="12">
        <v>2148.422147287974</v>
      </c>
      <c r="G43" s="12">
        <v>2231.1026272170329</v>
      </c>
      <c r="H43" s="12">
        <v>2282.3406203925229</v>
      </c>
      <c r="I43" s="12">
        <v>2625.5450041589161</v>
      </c>
      <c r="J43" s="12">
        <v>2480.2710206781289</v>
      </c>
      <c r="K43" s="12">
        <v>2527.8050602748981</v>
      </c>
      <c r="L43" s="12">
        <v>2595.706928927907</v>
      </c>
      <c r="M43" s="12">
        <v>2569.6598633405392</v>
      </c>
      <c r="N43" s="12">
        <v>2851.1196154117515</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8082.5392477907008</v>
      </c>
      <c r="D45" s="12">
        <v>8056.7464818440994</v>
      </c>
      <c r="E45" s="12">
        <v>8136.9072078672698</v>
      </c>
      <c r="F45" s="12">
        <v>7994.3251519693531</v>
      </c>
      <c r="G45" s="12">
        <v>7947.8968375924978</v>
      </c>
      <c r="H45" s="12">
        <v>7725.6018222650737</v>
      </c>
      <c r="I45" s="12">
        <v>8481.21477582224</v>
      </c>
      <c r="J45" s="12">
        <v>7679.3748469893935</v>
      </c>
      <c r="K45" s="12">
        <v>7529.8898983373801</v>
      </c>
      <c r="L45" s="12">
        <v>7433.3500334468708</v>
      </c>
      <c r="M45" s="12">
        <v>6785.5091977439306</v>
      </c>
      <c r="N45" s="12">
        <v>7192.7181871132889</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0.206416413015962</v>
      </c>
      <c r="D47" s="15">
        <f t="shared" si="3"/>
        <v>0.228041501362406</v>
      </c>
      <c r="E47" s="15">
        <f t="shared" si="3"/>
        <v>0.23767109399011718</v>
      </c>
      <c r="F47" s="15">
        <f t="shared" si="3"/>
        <v>0.26874340315751649</v>
      </c>
      <c r="G47" s="15">
        <f t="shared" si="3"/>
        <v>0.28071610299019151</v>
      </c>
      <c r="H47" s="15">
        <f t="shared" si="3"/>
        <v>0.29542560863217798</v>
      </c>
      <c r="I47" s="15">
        <f t="shared" si="3"/>
        <v>0.30957180941150897</v>
      </c>
      <c r="J47" s="15">
        <f t="shared" si="3"/>
        <v>0.32297824628921318</v>
      </c>
      <c r="K47" s="15">
        <f t="shared" si="3"/>
        <v>0.33570279172781053</v>
      </c>
      <c r="L47" s="15">
        <f t="shared" si="3"/>
        <v>0.34919745703462701</v>
      </c>
      <c r="M47" s="15">
        <f t="shared" si="3"/>
        <v>0.37869816228307651</v>
      </c>
      <c r="N47" s="15">
        <f t="shared" si="3"/>
        <v>0.39638972934041977</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760.08238484952562</v>
      </c>
      <c r="D50" s="9">
        <v>789.53161243515126</v>
      </c>
      <c r="E50" s="9">
        <v>789.40709722304359</v>
      </c>
      <c r="F50" s="9">
        <v>817.21763806545277</v>
      </c>
      <c r="G50" s="9">
        <v>841.2284506690263</v>
      </c>
      <c r="H50" s="9">
        <v>883.60554905254378</v>
      </c>
      <c r="I50" s="9">
        <v>1052.9481878334627</v>
      </c>
      <c r="J50" s="9">
        <v>1117.7147380700121</v>
      </c>
      <c r="K50" s="9">
        <v>1184.8661676704892</v>
      </c>
      <c r="L50" s="9">
        <v>1315.3821354342399</v>
      </c>
      <c r="M50" s="9">
        <v>1448.0705064531412</v>
      </c>
      <c r="N50" s="9">
        <v>1523.5035091534446</v>
      </c>
      <c r="O50" s="9">
        <v>0</v>
      </c>
      <c r="P50" s="9">
        <v>0</v>
      </c>
      <c r="Q50" s="9">
        <v>0</v>
      </c>
      <c r="R50" s="9">
        <v>0</v>
      </c>
      <c r="S50" s="9">
        <v>0</v>
      </c>
    </row>
    <row r="51" spans="1:19" s="4" customFormat="1" ht="15" customHeight="1" x14ac:dyDescent="0.35">
      <c r="A51" s="29" t="s">
        <v>42</v>
      </c>
      <c r="B51" s="29"/>
      <c r="C51" s="9">
        <v>1668.3687595896881</v>
      </c>
      <c r="D51" s="9">
        <v>1837.2725638160109</v>
      </c>
      <c r="E51" s="9">
        <v>1933.9076377898839</v>
      </c>
      <c r="F51" s="9">
        <v>2148.422147287974</v>
      </c>
      <c r="G51" s="9">
        <v>2231.1026272170329</v>
      </c>
      <c r="H51" s="9">
        <v>2282.3406203925229</v>
      </c>
      <c r="I51" s="9">
        <v>2625.5450041589161</v>
      </c>
      <c r="J51" s="9">
        <v>2480.2710206781289</v>
      </c>
      <c r="K51" s="9">
        <v>2527.8050602748981</v>
      </c>
      <c r="L51" s="9">
        <v>2595.706928927907</v>
      </c>
      <c r="M51" s="9">
        <v>2569.6598633405392</v>
      </c>
      <c r="N51" s="9">
        <v>2851.1196154117515</v>
      </c>
      <c r="O51" s="9">
        <v>0</v>
      </c>
      <c r="P51" s="9">
        <v>0</v>
      </c>
      <c r="Q51" s="9">
        <v>0</v>
      </c>
      <c r="R51" s="9">
        <v>0</v>
      </c>
      <c r="S51" s="9">
        <v>0</v>
      </c>
    </row>
    <row r="52" spans="1:19" s="4" customFormat="1" ht="15" customHeight="1" x14ac:dyDescent="0.35">
      <c r="A52" s="29" t="s">
        <v>43</v>
      </c>
      <c r="B52" s="29"/>
      <c r="C52" s="9">
        <v>7.5611787491080413</v>
      </c>
      <c r="D52" s="9">
        <v>7.6633568403122032</v>
      </c>
      <c r="E52" s="9">
        <v>11.510103722525523</v>
      </c>
      <c r="F52" s="9">
        <v>13.28436677797561</v>
      </c>
      <c r="G52" s="9">
        <v>12.892118511743114</v>
      </c>
      <c r="H52" s="9">
        <v>17.17584071341377</v>
      </c>
      <c r="I52" s="9">
        <v>35.793755786023823</v>
      </c>
      <c r="J52" s="9">
        <v>140.13441474848329</v>
      </c>
      <c r="K52" s="9">
        <v>237.44220983570858</v>
      </c>
      <c r="L52" s="9">
        <v>238.51128380283006</v>
      </c>
      <c r="M52" s="9">
        <v>243.90105174294615</v>
      </c>
      <c r="N52" s="9">
        <v>246.68761819646193</v>
      </c>
      <c r="O52" s="9">
        <v>0</v>
      </c>
      <c r="P52" s="9">
        <v>0</v>
      </c>
      <c r="Q52" s="9">
        <v>0</v>
      </c>
      <c r="R52" s="9">
        <v>0</v>
      </c>
      <c r="S52" s="9">
        <v>0</v>
      </c>
    </row>
    <row r="53" spans="1:19" s="4" customFormat="1" ht="15" customHeight="1" x14ac:dyDescent="0.35">
      <c r="A53" s="4" t="s">
        <v>44</v>
      </c>
      <c r="B53" s="29"/>
      <c r="C53" s="9">
        <f>C50+C51+C52</f>
        <v>2436.0123231883217</v>
      </c>
      <c r="D53" s="9">
        <f t="shared" ref="D53:S53" si="4">D50+D51+D52</f>
        <v>2634.4675330914743</v>
      </c>
      <c r="E53" s="9">
        <f t="shared" si="4"/>
        <v>2734.8248387354529</v>
      </c>
      <c r="F53" s="9">
        <f t="shared" si="4"/>
        <v>2978.9241521314025</v>
      </c>
      <c r="G53" s="9">
        <f t="shared" si="4"/>
        <v>3085.2231963978024</v>
      </c>
      <c r="H53" s="9">
        <f t="shared" si="4"/>
        <v>3183.1220101584804</v>
      </c>
      <c r="I53" s="9">
        <f t="shared" si="4"/>
        <v>3714.2869477784025</v>
      </c>
      <c r="J53" s="9">
        <f t="shared" si="4"/>
        <v>3738.1201734966244</v>
      </c>
      <c r="K53" s="9">
        <f t="shared" si="4"/>
        <v>3950.1134377810959</v>
      </c>
      <c r="L53" s="9">
        <f t="shared" si="4"/>
        <v>4149.6003481649768</v>
      </c>
      <c r="M53" s="9">
        <f t="shared" si="4"/>
        <v>4261.6314215366265</v>
      </c>
      <c r="N53" s="9">
        <f t="shared" si="4"/>
        <v>4621.3107427616578</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2436.0123231883217</v>
      </c>
      <c r="D60" s="12">
        <f t="shared" si="5"/>
        <v>2634.4675330914743</v>
      </c>
      <c r="E60" s="12">
        <f t="shared" si="5"/>
        <v>2734.8248387354529</v>
      </c>
      <c r="F60" s="12">
        <f t="shared" si="5"/>
        <v>2978.9241521314025</v>
      </c>
      <c r="G60" s="12">
        <f t="shared" si="5"/>
        <v>3085.2231963978024</v>
      </c>
      <c r="H60" s="12">
        <f t="shared" si="5"/>
        <v>3183.1220101584804</v>
      </c>
      <c r="I60" s="12">
        <f t="shared" si="5"/>
        <v>3714.2869477784025</v>
      </c>
      <c r="J60" s="12">
        <f t="shared" si="5"/>
        <v>3738.1201734966244</v>
      </c>
      <c r="K60" s="12">
        <f t="shared" si="5"/>
        <v>3950.1134377810959</v>
      </c>
      <c r="L60" s="12">
        <f t="shared" si="5"/>
        <v>4149.6003481649768</v>
      </c>
      <c r="M60" s="12">
        <f t="shared" si="5"/>
        <v>4261.6314215366265</v>
      </c>
      <c r="N60" s="12">
        <f t="shared" si="5"/>
        <v>4621.3107427616578</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16326.555842170632</v>
      </c>
      <c r="D63" s="9">
        <v>16421.590092672206</v>
      </c>
      <c r="E63" s="9">
        <v>16643.720406993409</v>
      </c>
      <c r="F63" s="9">
        <v>16679.475785802999</v>
      </c>
      <c r="G63" s="9">
        <v>16519.360310977358</v>
      </c>
      <c r="H63" s="9">
        <v>15830.950785802999</v>
      </c>
      <c r="I63" s="9">
        <v>16650.727751504728</v>
      </c>
      <c r="J63" s="9">
        <v>15771.075260342028</v>
      </c>
      <c r="K63" s="9">
        <v>15202.898108340498</v>
      </c>
      <c r="L63" s="9">
        <v>15016.664982803095</v>
      </c>
      <c r="M63" s="9">
        <v>14399.95145457151</v>
      </c>
      <c r="N63" s="9">
        <v>14806.988009935989</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16397.188860860348</v>
      </c>
      <c r="D66" s="9">
        <v>16497.08755378448</v>
      </c>
      <c r="E66" s="9">
        <v>16727.862113761988</v>
      </c>
      <c r="F66" s="9">
        <v>16770.460864207816</v>
      </c>
      <c r="G66" s="9">
        <v>16619.358335633962</v>
      </c>
      <c r="H66" s="9">
        <v>15940.006618290678</v>
      </c>
      <c r="I66" s="9">
        <v>16769.261732925515</v>
      </c>
      <c r="J66" s="9">
        <v>15899.502390698193</v>
      </c>
      <c r="K66" s="9">
        <v>15341.432126291902</v>
      </c>
      <c r="L66" s="9">
        <v>15165.234766417159</v>
      </c>
      <c r="M66" s="9">
        <v>14556.90859585227</v>
      </c>
      <c r="N66" s="9">
        <v>14986.055580826865</v>
      </c>
      <c r="O66" s="9">
        <v>0</v>
      </c>
      <c r="P66" s="9">
        <v>0</v>
      </c>
      <c r="Q66" s="9">
        <v>0</v>
      </c>
      <c r="R66" s="9">
        <v>0</v>
      </c>
      <c r="S66" s="9">
        <v>0</v>
      </c>
    </row>
    <row r="67" spans="1:27" s="4" customFormat="1" ht="15" customHeight="1" x14ac:dyDescent="0.35">
      <c r="A67" s="11" t="s">
        <v>54</v>
      </c>
      <c r="C67" s="9">
        <v>16397.188860860348</v>
      </c>
      <c r="D67" s="9">
        <v>16497.08755378448</v>
      </c>
      <c r="E67" s="9">
        <v>16727.862113761988</v>
      </c>
      <c r="F67" s="9">
        <v>16770.460864207816</v>
      </c>
      <c r="G67" s="9">
        <v>16619.358335633962</v>
      </c>
      <c r="H67" s="9">
        <v>15940.006618290678</v>
      </c>
      <c r="I67" s="9">
        <v>16769.261732925515</v>
      </c>
      <c r="J67" s="9">
        <v>15899.502390698193</v>
      </c>
      <c r="K67" s="9">
        <v>15341.432126291902</v>
      </c>
      <c r="L67" s="9">
        <v>15165.234766417159</v>
      </c>
      <c r="M67" s="9">
        <v>14521.436696402396</v>
      </c>
      <c r="N67" s="9">
        <v>14986.055580826865</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0.14856280206682368</v>
      </c>
      <c r="D69" s="15">
        <f t="shared" si="6"/>
        <v>0.1596928866687817</v>
      </c>
      <c r="E69" s="15">
        <f t="shared" si="6"/>
        <v>0.16348920263310374</v>
      </c>
      <c r="F69" s="15">
        <f t="shared" si="6"/>
        <v>0.17762923608671605</v>
      </c>
      <c r="G69" s="15">
        <f t="shared" si="6"/>
        <v>0.18564033184017109</v>
      </c>
      <c r="H69" s="15">
        <f t="shared" si="6"/>
        <v>0.19969389513966349</v>
      </c>
      <c r="I69" s="15">
        <f t="shared" si="6"/>
        <v>0.22149376680582222</v>
      </c>
      <c r="J69" s="15">
        <f t="shared" si="6"/>
        <v>0.23510925572636571</v>
      </c>
      <c r="K69" s="15">
        <f t="shared" si="6"/>
        <v>0.25748009737705352</v>
      </c>
      <c r="L69" s="15">
        <f t="shared" si="6"/>
        <v>0.27362585624814134</v>
      </c>
      <c r="M69" s="15">
        <f t="shared" si="6"/>
        <v>0.29347174874180471</v>
      </c>
      <c r="N69" s="15">
        <f t="shared" si="6"/>
        <v>0.30837405599070078</v>
      </c>
      <c r="O69" s="15" t="str">
        <f t="shared" si="6"/>
        <v/>
      </c>
      <c r="P69" s="15" t="str">
        <f t="shared" si="6"/>
        <v/>
      </c>
      <c r="Q69" s="15" t="str">
        <f t="shared" si="6"/>
        <v/>
      </c>
      <c r="R69" s="15" t="str">
        <f t="shared" si="6"/>
        <v/>
      </c>
      <c r="S69" s="15"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86" t="s">
        <v>100</v>
      </c>
      <c r="E72" s="33"/>
      <c r="F72" s="3"/>
      <c r="G72" s="3"/>
      <c r="H72" s="3"/>
      <c r="I72" s="34"/>
      <c r="J72" s="192" t="s">
        <v>59</v>
      </c>
      <c r="K72" s="192"/>
      <c r="L72" s="192" t="s">
        <v>60</v>
      </c>
      <c r="M72" s="192"/>
      <c r="N72" s="192" t="s">
        <v>61</v>
      </c>
      <c r="O72" s="192"/>
      <c r="P72" s="192" t="s">
        <v>62</v>
      </c>
      <c r="Q72" s="192"/>
      <c r="R72" s="35"/>
      <c r="S72" s="86" t="s">
        <v>63</v>
      </c>
    </row>
    <row r="73" spans="1:27" s="4" customFormat="1" ht="22.5" customHeight="1" x14ac:dyDescent="0.35">
      <c r="D73" s="36">
        <v>0.17</v>
      </c>
      <c r="J73" s="191">
        <v>0.19600000000000001</v>
      </c>
      <c r="K73" s="191"/>
      <c r="L73" s="191">
        <v>0.20900000000000002</v>
      </c>
      <c r="M73" s="191"/>
      <c r="N73" s="191">
        <v>0.22850000000000001</v>
      </c>
      <c r="O73" s="191"/>
      <c r="P73" s="191">
        <v>0.2545</v>
      </c>
      <c r="Q73" s="191"/>
      <c r="R73" s="37"/>
      <c r="S73" s="36">
        <v>0.3</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F497D"/>
  </sheetPr>
  <dimension ref="A1:AA209"/>
  <sheetViews>
    <sheetView workbookViewId="0">
      <pane xSplit="2" ySplit="5" topLeftCell="C6" activePane="bottomRight" state="frozen"/>
      <selection activeCell="C36" sqref="C36"/>
      <selection pane="topRight" activeCell="C36" sqref="C36"/>
      <selection pane="bottomLeft" activeCell="C36" sqref="C36"/>
      <selection pane="bottomRight" activeCell="C6" sqref="C6"/>
    </sheetView>
  </sheetViews>
  <sheetFormatPr defaultColWidth="8.81640625" defaultRowHeight="13" x14ac:dyDescent="0.35"/>
  <cols>
    <col min="1" max="1" width="11.453125" style="1" customWidth="1"/>
    <col min="2" max="2" width="26.36328125" style="1" customWidth="1"/>
    <col min="3" max="19" width="11.453125" style="1" customWidth="1"/>
    <col min="20" max="26" width="8.81640625" style="1"/>
    <col min="27" max="27" width="11.36328125" style="1" bestFit="1" customWidth="1"/>
    <col min="28" max="16384" width="8.81640625" style="1"/>
  </cols>
  <sheetData>
    <row r="1" spans="1:27" ht="12.75" customHeight="1" x14ac:dyDescent="0.35">
      <c r="A1" s="89" t="s">
        <v>79</v>
      </c>
      <c r="H1" s="190" t="s">
        <v>94</v>
      </c>
      <c r="I1" s="190"/>
      <c r="J1" s="190"/>
      <c r="K1" s="190"/>
      <c r="AA1" s="2">
        <v>1</v>
      </c>
    </row>
    <row r="2" spans="1:27" ht="12.75" customHeight="1" x14ac:dyDescent="0.35">
      <c r="H2" s="190"/>
      <c r="I2" s="190"/>
      <c r="J2" s="190"/>
      <c r="K2" s="190"/>
    </row>
    <row r="4" spans="1:27" s="4" customFormat="1" ht="15" customHeight="1" x14ac:dyDescent="0.35">
      <c r="A4" s="3"/>
      <c r="B4" s="3"/>
      <c r="C4" s="3"/>
      <c r="D4" s="3"/>
      <c r="E4" s="3"/>
      <c r="F4" s="3"/>
      <c r="G4" s="3"/>
      <c r="H4" s="3"/>
      <c r="I4" s="3"/>
      <c r="J4" s="3"/>
      <c r="K4" s="3"/>
      <c r="L4" s="3"/>
      <c r="M4" s="3"/>
      <c r="N4" s="3"/>
      <c r="O4" s="3"/>
      <c r="P4" s="3"/>
      <c r="Q4" s="3"/>
      <c r="R4" s="3"/>
      <c r="S4" s="3"/>
    </row>
    <row r="5" spans="1:27" s="7" customFormat="1" ht="27" customHeight="1" x14ac:dyDescent="0.35">
      <c r="A5" s="5"/>
      <c r="B5" s="5"/>
      <c r="C5" s="6">
        <v>2004</v>
      </c>
      <c r="D5" s="6">
        <v>2005</v>
      </c>
      <c r="E5" s="6">
        <v>2006</v>
      </c>
      <c r="F5" s="6">
        <v>2007</v>
      </c>
      <c r="G5" s="6">
        <v>2008</v>
      </c>
      <c r="H5" s="6">
        <v>2009</v>
      </c>
      <c r="I5" s="6">
        <v>2010</v>
      </c>
      <c r="J5" s="6">
        <v>2011</v>
      </c>
      <c r="K5" s="6">
        <v>2012</v>
      </c>
      <c r="L5" s="6">
        <v>2013</v>
      </c>
      <c r="M5" s="6">
        <v>2014</v>
      </c>
      <c r="N5" s="6">
        <v>2015</v>
      </c>
      <c r="O5" s="6">
        <v>2016</v>
      </c>
      <c r="P5" s="6">
        <v>2017</v>
      </c>
      <c r="Q5" s="6">
        <v>2018</v>
      </c>
      <c r="R5" s="6">
        <v>2019</v>
      </c>
      <c r="S5" s="6">
        <v>2020</v>
      </c>
    </row>
    <row r="6" spans="1:27" s="7" customFormat="1" ht="27" customHeight="1" x14ac:dyDescent="0.35">
      <c r="A6" s="8" t="s">
        <v>1</v>
      </c>
    </row>
    <row r="7" spans="1:27" s="4" customFormat="1" ht="15" customHeight="1" x14ac:dyDescent="0.35">
      <c r="A7" s="4" t="s">
        <v>2</v>
      </c>
      <c r="C7" s="9">
        <v>1901.2367467080589</v>
      </c>
      <c r="D7" s="9">
        <v>1861.8768334397346</v>
      </c>
      <c r="E7" s="9">
        <v>1862.4080264175279</v>
      </c>
      <c r="F7" s="9">
        <v>1844.1058618034142</v>
      </c>
      <c r="G7" s="9">
        <v>1845.9752572726406</v>
      </c>
      <c r="H7" s="9">
        <v>1890.6584446419597</v>
      </c>
      <c r="I7" s="9">
        <v>1855.1214791588097</v>
      </c>
      <c r="J7" s="9">
        <v>1889.0579286279053</v>
      </c>
      <c r="K7" s="9">
        <v>1881.3509344081679</v>
      </c>
      <c r="L7" s="9">
        <v>1884.9111944029939</v>
      </c>
      <c r="M7" s="9">
        <v>1860.6968202257983</v>
      </c>
      <c r="N7" s="9">
        <v>1890.6306907467456</v>
      </c>
      <c r="O7" s="9">
        <v>0</v>
      </c>
      <c r="P7" s="9">
        <v>0</v>
      </c>
      <c r="Q7" s="9">
        <v>0</v>
      </c>
      <c r="R7" s="9">
        <v>0</v>
      </c>
      <c r="S7" s="9">
        <v>0</v>
      </c>
    </row>
    <row r="8" spans="1:27" s="4" customFormat="1" ht="15" customHeight="1" x14ac:dyDescent="0.35">
      <c r="A8" s="4" t="s">
        <v>3</v>
      </c>
      <c r="C8" s="9">
        <v>2068.2570141735901</v>
      </c>
      <c r="D8" s="9">
        <v>2290.7110536288528</v>
      </c>
      <c r="E8" s="9">
        <v>2591.6120142444556</v>
      </c>
      <c r="F8" s="9">
        <v>2988.9849203805397</v>
      </c>
      <c r="G8" s="9">
        <v>3340.0947536278486</v>
      </c>
      <c r="H8" s="9">
        <v>3548.392981014993</v>
      </c>
      <c r="I8" s="9">
        <v>3703.7312729358105</v>
      </c>
      <c r="J8" s="9">
        <v>4019.4470567562639</v>
      </c>
      <c r="K8" s="9">
        <v>4242.0505699036103</v>
      </c>
      <c r="L8" s="9">
        <v>4532.3988141090122</v>
      </c>
      <c r="M8" s="9">
        <v>5059.1601453334233</v>
      </c>
      <c r="N8" s="9">
        <v>6099.2460649909008</v>
      </c>
      <c r="O8" s="9">
        <v>0</v>
      </c>
      <c r="P8" s="9">
        <v>0</v>
      </c>
      <c r="Q8" s="9">
        <v>0</v>
      </c>
      <c r="R8" s="9">
        <v>0</v>
      </c>
      <c r="S8" s="9">
        <v>0</v>
      </c>
    </row>
    <row r="9" spans="1:27" s="4" customFormat="1" ht="15" customHeight="1" x14ac:dyDescent="0.35">
      <c r="A9" s="4" t="s">
        <v>4</v>
      </c>
      <c r="C9" s="9">
        <v>47.858125537403268</v>
      </c>
      <c r="D9" s="9">
        <v>110.25795356835768</v>
      </c>
      <c r="E9" s="9">
        <v>190.89423903697332</v>
      </c>
      <c r="F9" s="9">
        <v>264.40240756663798</v>
      </c>
      <c r="G9" s="9">
        <v>380.03439380911436</v>
      </c>
      <c r="H9" s="9">
        <v>566.05872742906274</v>
      </c>
      <c r="I9" s="9">
        <v>1008.4889939810835</v>
      </c>
      <c r="J9" s="9">
        <v>1685.1835769561478</v>
      </c>
      <c r="K9" s="9">
        <v>2268.263800515907</v>
      </c>
      <c r="L9" s="9">
        <v>2666.3452278589853</v>
      </c>
      <c r="M9" s="9">
        <v>3100.2992261392951</v>
      </c>
      <c r="N9" s="9">
        <v>3329.8597592433366</v>
      </c>
      <c r="O9" s="9">
        <v>0</v>
      </c>
      <c r="P9" s="9">
        <v>0</v>
      </c>
      <c r="Q9" s="9">
        <v>0</v>
      </c>
      <c r="R9" s="9">
        <v>0</v>
      </c>
      <c r="S9" s="9">
        <v>0</v>
      </c>
    </row>
    <row r="10" spans="1:27" s="4" customFormat="1" ht="15" customHeight="1" x14ac:dyDescent="0.35">
      <c r="A10" s="4" t="s">
        <v>5</v>
      </c>
      <c r="C10" s="9">
        <v>429.68280309544286</v>
      </c>
      <c r="D10" s="9">
        <v>612.72975064488389</v>
      </c>
      <c r="E10" s="9">
        <v>737.62570937231294</v>
      </c>
      <c r="F10" s="9">
        <v>725.33929492691311</v>
      </c>
      <c r="G10" s="9">
        <v>780.24600171969053</v>
      </c>
      <c r="H10" s="9">
        <v>815.82459157351684</v>
      </c>
      <c r="I10" s="9">
        <v>925.84067067927776</v>
      </c>
      <c r="J10" s="9">
        <v>971.31685296646606</v>
      </c>
      <c r="K10" s="9">
        <v>1039.6791917454857</v>
      </c>
      <c r="L10" s="9">
        <v>1001.103955288048</v>
      </c>
      <c r="M10" s="9">
        <v>1020.4761822871883</v>
      </c>
      <c r="N10" s="9">
        <v>948.70756663800501</v>
      </c>
      <c r="O10" s="9">
        <v>0</v>
      </c>
      <c r="P10" s="9">
        <v>0</v>
      </c>
      <c r="Q10" s="9">
        <v>0</v>
      </c>
      <c r="R10" s="9">
        <v>0</v>
      </c>
      <c r="S10" s="9">
        <v>0</v>
      </c>
    </row>
    <row r="11" spans="1:27" s="4" customFormat="1" ht="15" customHeight="1" x14ac:dyDescent="0.35">
      <c r="A11" s="4" t="s">
        <v>6</v>
      </c>
      <c r="C11" s="9">
        <v>470.74780739466968</v>
      </c>
      <c r="D11" s="9">
        <v>621.55313843508191</v>
      </c>
      <c r="E11" s="9">
        <v>870.23826311263974</v>
      </c>
      <c r="F11" s="9">
        <v>1369.4410146173689</v>
      </c>
      <c r="G11" s="9">
        <v>1611.0022355975918</v>
      </c>
      <c r="H11" s="9">
        <v>1814.9607050730863</v>
      </c>
      <c r="I11" s="10">
        <v>2026.3889079965613</v>
      </c>
      <c r="J11" s="9">
        <v>2262.7940670679282</v>
      </c>
      <c r="K11" s="9">
        <v>2791.4373172828887</v>
      </c>
      <c r="L11" s="9">
        <v>3009.2592433362001</v>
      </c>
      <c r="M11" s="9">
        <v>3235.5293207222694</v>
      </c>
      <c r="N11" s="9">
        <v>3388.8331900257931</v>
      </c>
      <c r="O11" s="9">
        <v>0</v>
      </c>
      <c r="P11" s="9">
        <v>0</v>
      </c>
      <c r="Q11" s="9">
        <v>0</v>
      </c>
      <c r="R11" s="9">
        <v>0</v>
      </c>
      <c r="S11" s="9">
        <v>0</v>
      </c>
    </row>
    <row r="12" spans="1:27" s="4" customFormat="1" ht="15" customHeight="1" x14ac:dyDescent="0.35">
      <c r="A12" s="11" t="s">
        <v>7</v>
      </c>
      <c r="B12" s="11"/>
      <c r="C12" s="12">
        <f>SUM(C7:C11)</f>
        <v>4917.7824969091644</v>
      </c>
      <c r="D12" s="12">
        <f t="shared" ref="D12:S12" si="0">SUM(D7:D11)</f>
        <v>5497.128729716911</v>
      </c>
      <c r="E12" s="12">
        <f t="shared" si="0"/>
        <v>6252.778252183909</v>
      </c>
      <c r="F12" s="12">
        <f t="shared" si="0"/>
        <v>7192.2734992948735</v>
      </c>
      <c r="G12" s="12">
        <f t="shared" si="0"/>
        <v>7957.3526420268863</v>
      </c>
      <c r="H12" s="12">
        <f t="shared" si="0"/>
        <v>8635.8954497326195</v>
      </c>
      <c r="I12" s="12">
        <f t="shared" si="0"/>
        <v>9519.5713247515432</v>
      </c>
      <c r="J12" s="12">
        <f t="shared" si="0"/>
        <v>10827.79948237471</v>
      </c>
      <c r="K12" s="12">
        <f t="shared" si="0"/>
        <v>12222.781813856061</v>
      </c>
      <c r="L12" s="12">
        <f t="shared" si="0"/>
        <v>13094.01843499524</v>
      </c>
      <c r="M12" s="12">
        <f t="shared" si="0"/>
        <v>14276.161694707975</v>
      </c>
      <c r="N12" s="12">
        <f t="shared" si="0"/>
        <v>15657.27727164478</v>
      </c>
      <c r="O12" s="12">
        <f t="shared" si="0"/>
        <v>0</v>
      </c>
      <c r="P12" s="12">
        <f t="shared" si="0"/>
        <v>0</v>
      </c>
      <c r="Q12" s="12">
        <f t="shared" si="0"/>
        <v>0</v>
      </c>
      <c r="R12" s="12">
        <f t="shared" si="0"/>
        <v>0</v>
      </c>
      <c r="S12" s="12">
        <f t="shared" si="0"/>
        <v>0</v>
      </c>
    </row>
    <row r="13" spans="1:27" s="4" customFormat="1" ht="15" customHeight="1" x14ac:dyDescent="0.35">
      <c r="A13" s="4" t="s">
        <v>8</v>
      </c>
    </row>
    <row r="14" spans="1:27" s="7" customFormat="1" ht="27" customHeight="1" x14ac:dyDescent="0.35">
      <c r="A14" s="8" t="s">
        <v>9</v>
      </c>
    </row>
    <row r="15" spans="1:27" s="4" customFormat="1" ht="15" customHeight="1" x14ac:dyDescent="0.35">
      <c r="A15" s="11" t="s">
        <v>10</v>
      </c>
      <c r="C15" s="12">
        <v>52320.206362854682</v>
      </c>
      <c r="D15" s="12">
        <v>52556.663800515904</v>
      </c>
      <c r="E15" s="12">
        <v>52945.399828030953</v>
      </c>
      <c r="F15" s="12">
        <v>53061.736887360283</v>
      </c>
      <c r="G15" s="12">
        <v>52818.572656921751</v>
      </c>
      <c r="H15" s="12">
        <v>49672.656921754082</v>
      </c>
      <c r="I15" s="12">
        <v>52590.541702493552</v>
      </c>
      <c r="J15" s="12">
        <v>51888.478073946695</v>
      </c>
      <c r="K15" s="12">
        <v>51863.80051590714</v>
      </c>
      <c r="L15" s="12">
        <v>51655.374032674117</v>
      </c>
      <c r="M15" s="12">
        <v>50563.456577815996</v>
      </c>
      <c r="N15" s="12">
        <v>50961.736887360275</v>
      </c>
      <c r="O15" s="12">
        <v>0</v>
      </c>
      <c r="P15" s="12">
        <v>0</v>
      </c>
      <c r="Q15" s="12">
        <v>0</v>
      </c>
      <c r="R15" s="12">
        <v>0</v>
      </c>
      <c r="S15" s="12">
        <v>0</v>
      </c>
    </row>
    <row r="16" spans="1:27" s="7" customFormat="1" ht="27" customHeight="1" thickBot="1" x14ac:dyDescent="0.4">
      <c r="A16" s="13" t="s">
        <v>11</v>
      </c>
      <c r="B16" s="14"/>
      <c r="C16" s="15">
        <f t="shared" ref="C16:S16" si="1">IF(C15&gt;0,C12/C15,"")</f>
        <v>9.3993943043783543E-2</v>
      </c>
      <c r="D16" s="15">
        <f t="shared" si="1"/>
        <v>0.10459432414853834</v>
      </c>
      <c r="E16" s="15">
        <f t="shared" si="1"/>
        <v>0.11809861239112775</v>
      </c>
      <c r="F16" s="15">
        <f t="shared" si="1"/>
        <v>0.13554538394705523</v>
      </c>
      <c r="G16" s="15">
        <f t="shared" si="1"/>
        <v>0.15065444296863431</v>
      </c>
      <c r="H16" s="15">
        <f t="shared" si="1"/>
        <v>0.17385612095073052</v>
      </c>
      <c r="I16" s="15">
        <f t="shared" si="1"/>
        <v>0.18101299238566654</v>
      </c>
      <c r="J16" s="15">
        <f t="shared" si="1"/>
        <v>0.20867444728180165</v>
      </c>
      <c r="K16" s="15">
        <f t="shared" si="1"/>
        <v>0.23567077021490573</v>
      </c>
      <c r="L16" s="15">
        <f t="shared" si="1"/>
        <v>0.25348801901449292</v>
      </c>
      <c r="M16" s="15">
        <f t="shared" si="1"/>
        <v>0.28234149049397544</v>
      </c>
      <c r="N16" s="15">
        <f t="shared" si="1"/>
        <v>0.30723594264951665</v>
      </c>
      <c r="O16" s="15" t="str">
        <f t="shared" si="1"/>
        <v/>
      </c>
      <c r="P16" s="15" t="str">
        <f t="shared" si="1"/>
        <v/>
      </c>
      <c r="Q16" s="15" t="str">
        <f t="shared" si="1"/>
        <v/>
      </c>
      <c r="R16" s="15" t="str">
        <f t="shared" si="1"/>
        <v/>
      </c>
      <c r="S16" s="15" t="str">
        <f t="shared" si="1"/>
        <v/>
      </c>
    </row>
    <row r="17" spans="1:19" s="4" customFormat="1" ht="22.5" customHeight="1" x14ac:dyDescent="0.35"/>
    <row r="18" spans="1:19" s="7" customFormat="1" ht="27" customHeight="1" x14ac:dyDescent="0.35">
      <c r="A18" s="8" t="s">
        <v>12</v>
      </c>
    </row>
    <row r="19" spans="1:19" s="4" customFormat="1" ht="15" customHeight="1" x14ac:dyDescent="0.35">
      <c r="A19" s="4" t="s">
        <v>13</v>
      </c>
      <c r="C19" s="9">
        <v>0.40410121686923273</v>
      </c>
      <c r="D19" s="9">
        <v>0.40410121686923273</v>
      </c>
      <c r="E19" s="9">
        <v>0.41218324120661737</v>
      </c>
      <c r="F19" s="9">
        <v>0.45866814544930812</v>
      </c>
      <c r="G19" s="9">
        <v>0.51788729423452395</v>
      </c>
      <c r="H19" s="9">
        <v>0.61770467318950384</v>
      </c>
      <c r="I19" s="9">
        <v>0.7513291222855365</v>
      </c>
      <c r="J19" s="9">
        <v>1.0015786847548531</v>
      </c>
      <c r="K19" s="9">
        <v>1.3696597876129539</v>
      </c>
      <c r="L19" s="9">
        <v>1.7942772767136859</v>
      </c>
      <c r="M19" s="9">
        <v>2.533004838939227</v>
      </c>
      <c r="N19" s="9">
        <v>4.5771697328498293</v>
      </c>
      <c r="O19" s="9">
        <v>0</v>
      </c>
      <c r="P19" s="9">
        <v>0</v>
      </c>
      <c r="Q19" s="9">
        <v>0</v>
      </c>
      <c r="R19" s="9">
        <v>0</v>
      </c>
      <c r="S19" s="9">
        <v>0</v>
      </c>
    </row>
    <row r="20" spans="1:19" s="4" customFormat="1" ht="15" customHeight="1" x14ac:dyDescent="0.35">
      <c r="A20" s="4" t="s">
        <v>14</v>
      </c>
      <c r="C20" s="9">
        <v>3.8951249224256941</v>
      </c>
      <c r="D20" s="9">
        <v>3.8951249224256941</v>
      </c>
      <c r="E20" s="9">
        <v>3.9730274208742071</v>
      </c>
      <c r="F20" s="9">
        <v>3.9265425166315167</v>
      </c>
      <c r="G20" s="9">
        <v>3.8673233678463008</v>
      </c>
      <c r="H20" s="9">
        <v>3.9394750344631184</v>
      </c>
      <c r="I20" s="9">
        <v>4.2357731992965784</v>
      </c>
      <c r="J20" s="9">
        <v>4.7593843419003488</v>
      </c>
      <c r="K20" s="9">
        <v>6.1969782175461177</v>
      </c>
      <c r="L20" s="9">
        <v>6.8041750018761675</v>
      </c>
      <c r="M20" s="9">
        <v>8.2150605092980893</v>
      </c>
      <c r="N20" s="9">
        <v>13.479580052188865</v>
      </c>
      <c r="O20" s="9">
        <v>0</v>
      </c>
      <c r="P20" s="9">
        <v>0</v>
      </c>
      <c r="Q20" s="9">
        <v>0</v>
      </c>
      <c r="R20" s="9">
        <v>0</v>
      </c>
      <c r="S20" s="9">
        <v>0</v>
      </c>
    </row>
    <row r="21" spans="1:19" s="4" customFormat="1" ht="15" customHeight="1" x14ac:dyDescent="0.35">
      <c r="A21" s="4" t="s">
        <v>15</v>
      </c>
      <c r="C21" s="9">
        <v>104.08839144117698</v>
      </c>
      <c r="D21" s="9">
        <v>106.01999525781191</v>
      </c>
      <c r="E21" s="9">
        <v>102.35883823297665</v>
      </c>
      <c r="F21" s="9">
        <v>109.93645901906555</v>
      </c>
      <c r="G21" s="9">
        <v>112.57448125262614</v>
      </c>
      <c r="H21" s="9">
        <v>134.96264368932933</v>
      </c>
      <c r="I21" s="9">
        <v>156.23759558423887</v>
      </c>
      <c r="J21" s="9">
        <v>180.64293771011413</v>
      </c>
      <c r="K21" s="9">
        <v>186.70953195687491</v>
      </c>
      <c r="L21" s="9">
        <v>213.24985433742157</v>
      </c>
      <c r="M21" s="9">
        <v>232.40825998235198</v>
      </c>
      <c r="N21" s="9">
        <v>241.26043701387979</v>
      </c>
      <c r="O21" s="9">
        <v>0</v>
      </c>
      <c r="P21" s="9">
        <v>0</v>
      </c>
      <c r="Q21" s="9">
        <v>0</v>
      </c>
      <c r="R21" s="9">
        <v>0</v>
      </c>
      <c r="S21" s="9">
        <v>0</v>
      </c>
    </row>
    <row r="22" spans="1:19" s="4" customFormat="1" ht="15" customHeight="1" x14ac:dyDescent="0.35">
      <c r="A22" s="4" t="s">
        <v>16</v>
      </c>
      <c r="C22" s="9">
        <v>1003.3062775184103</v>
      </c>
      <c r="D22" s="9">
        <v>1021.9249746476052</v>
      </c>
      <c r="E22" s="9">
        <v>986.63514285042822</v>
      </c>
      <c r="F22" s="9">
        <v>941.13834751575814</v>
      </c>
      <c r="G22" s="9">
        <v>840.64993835184498</v>
      </c>
      <c r="H22" s="9">
        <v>860.7381301713757</v>
      </c>
      <c r="I22" s="9">
        <v>880.82173373648322</v>
      </c>
      <c r="J22" s="9">
        <v>858.39403563468375</v>
      </c>
      <c r="K22" s="9">
        <v>844.76080338276381</v>
      </c>
      <c r="L22" s="9">
        <v>808.67619897298255</v>
      </c>
      <c r="M22" s="9">
        <v>753.74823184911838</v>
      </c>
      <c r="N22" s="9">
        <v>710.5022457032311</v>
      </c>
      <c r="O22" s="9">
        <v>0</v>
      </c>
      <c r="P22" s="9">
        <v>0</v>
      </c>
      <c r="Q22" s="9">
        <v>0</v>
      </c>
      <c r="R22" s="9">
        <v>0</v>
      </c>
      <c r="S22" s="9">
        <v>0</v>
      </c>
    </row>
    <row r="23" spans="1:19" s="4" customFormat="1" ht="15" customHeight="1" x14ac:dyDescent="0.35">
      <c r="A23" s="16" t="s">
        <v>17</v>
      </c>
      <c r="C23" s="9">
        <v>0</v>
      </c>
      <c r="D23" s="9">
        <v>0</v>
      </c>
      <c r="E23" s="9">
        <v>0</v>
      </c>
      <c r="F23" s="9">
        <v>0</v>
      </c>
      <c r="G23" s="9">
        <v>0</v>
      </c>
      <c r="H23" s="9">
        <v>0</v>
      </c>
      <c r="I23" s="9">
        <v>0</v>
      </c>
      <c r="J23" s="9">
        <v>0</v>
      </c>
      <c r="K23" s="9">
        <v>0</v>
      </c>
      <c r="L23" s="9">
        <v>0</v>
      </c>
      <c r="M23" s="9">
        <v>0</v>
      </c>
      <c r="N23" s="9">
        <v>0</v>
      </c>
      <c r="O23" s="9">
        <v>0</v>
      </c>
      <c r="P23" s="9">
        <v>0</v>
      </c>
      <c r="Q23" s="9">
        <v>0</v>
      </c>
      <c r="R23" s="9">
        <v>0</v>
      </c>
      <c r="S23" s="9">
        <v>0</v>
      </c>
    </row>
    <row r="24" spans="1:19" s="4" customFormat="1" ht="15" customHeight="1" x14ac:dyDescent="0.35">
      <c r="A24" s="16" t="s">
        <v>18</v>
      </c>
      <c r="C24" s="9">
        <v>0</v>
      </c>
      <c r="D24" s="9">
        <v>0</v>
      </c>
      <c r="E24" s="9">
        <v>0</v>
      </c>
      <c r="F24" s="9">
        <v>0</v>
      </c>
      <c r="G24" s="9">
        <v>0</v>
      </c>
      <c r="H24" s="9">
        <v>0</v>
      </c>
      <c r="I24" s="9">
        <v>0</v>
      </c>
      <c r="J24" s="9">
        <v>0</v>
      </c>
      <c r="K24" s="9">
        <v>0</v>
      </c>
      <c r="L24" s="9">
        <v>0</v>
      </c>
      <c r="M24" s="9">
        <v>0</v>
      </c>
      <c r="N24" s="9">
        <v>0</v>
      </c>
      <c r="O24" s="9">
        <v>0</v>
      </c>
      <c r="P24" s="9">
        <v>0</v>
      </c>
      <c r="Q24" s="9">
        <v>0</v>
      </c>
      <c r="R24" s="9">
        <v>0</v>
      </c>
      <c r="S24" s="9">
        <v>0</v>
      </c>
    </row>
    <row r="25" spans="1:19" s="4" customFormat="1" ht="15" customHeight="1" x14ac:dyDescent="0.35">
      <c r="A25" s="4" t="s">
        <v>19</v>
      </c>
      <c r="C25" s="9">
        <v>952.33055555555529</v>
      </c>
      <c r="D25" s="9">
        <v>1872.6738888888885</v>
      </c>
      <c r="E25" s="9">
        <v>3388.4955555555553</v>
      </c>
      <c r="F25" s="9">
        <v>3879.3405555555551</v>
      </c>
      <c r="G25" s="9">
        <v>3039.2160509219443</v>
      </c>
      <c r="H25" s="9">
        <v>2669.6786567306767</v>
      </c>
      <c r="I25" s="10">
        <v>2915.8513824400497</v>
      </c>
      <c r="J25" s="9">
        <v>2829.5281150281839</v>
      </c>
      <c r="K25" s="9">
        <v>2973.739434412917</v>
      </c>
      <c r="L25" s="9">
        <v>2717.2808827744338</v>
      </c>
      <c r="M25" s="9">
        <v>2806.4478265023404</v>
      </c>
      <c r="N25" s="9">
        <v>2584.1318524887743</v>
      </c>
      <c r="O25" s="9">
        <v>0</v>
      </c>
      <c r="P25" s="9">
        <v>0</v>
      </c>
      <c r="Q25" s="9">
        <v>0</v>
      </c>
      <c r="R25" s="9">
        <v>0</v>
      </c>
      <c r="S25" s="9">
        <v>0</v>
      </c>
    </row>
    <row r="26" spans="1:19" s="22" customFormat="1" ht="15" customHeight="1" x14ac:dyDescent="0.35">
      <c r="A26" s="17"/>
      <c r="B26" s="18" t="s">
        <v>20</v>
      </c>
      <c r="C26" s="19" t="s">
        <v>21</v>
      </c>
      <c r="D26" s="19" t="s">
        <v>21</v>
      </c>
      <c r="E26" s="19" t="s">
        <v>21</v>
      </c>
      <c r="F26" s="19" t="s">
        <v>21</v>
      </c>
      <c r="G26" s="19" t="s">
        <v>21</v>
      </c>
      <c r="H26" s="19" t="s">
        <v>21</v>
      </c>
      <c r="I26" s="20" t="s">
        <v>21</v>
      </c>
      <c r="J26" s="21">
        <v>143.1881150281838</v>
      </c>
      <c r="K26" s="21">
        <v>453.75943441291679</v>
      </c>
      <c r="L26" s="21">
        <v>430.28088277443391</v>
      </c>
      <c r="M26" s="21">
        <v>518.24782650234067</v>
      </c>
      <c r="N26" s="21">
        <v>529.83185248877419</v>
      </c>
      <c r="O26" s="21">
        <v>0</v>
      </c>
      <c r="P26" s="21">
        <v>0</v>
      </c>
      <c r="Q26" s="21">
        <v>0</v>
      </c>
      <c r="R26" s="21">
        <v>0</v>
      </c>
      <c r="S26" s="21">
        <v>0</v>
      </c>
    </row>
    <row r="27" spans="1:19" s="22" customFormat="1" ht="15" customHeight="1" x14ac:dyDescent="0.35">
      <c r="B27" s="23" t="s">
        <v>22</v>
      </c>
      <c r="C27" s="19" t="s">
        <v>21</v>
      </c>
      <c r="D27" s="19" t="s">
        <v>21</v>
      </c>
      <c r="E27" s="19" t="s">
        <v>21</v>
      </c>
      <c r="F27" s="19" t="s">
        <v>21</v>
      </c>
      <c r="G27" s="19" t="s">
        <v>21</v>
      </c>
      <c r="H27" s="19" t="s">
        <v>21</v>
      </c>
      <c r="I27" s="20" t="s">
        <v>21</v>
      </c>
      <c r="J27" s="21">
        <v>2686.34</v>
      </c>
      <c r="K27" s="21">
        <v>2519.98</v>
      </c>
      <c r="L27" s="21">
        <v>2287</v>
      </c>
      <c r="M27" s="21">
        <v>2288.1999999999998</v>
      </c>
      <c r="N27" s="21">
        <v>2054.3000000000002</v>
      </c>
      <c r="O27" s="21">
        <v>0</v>
      </c>
      <c r="P27" s="21">
        <v>0</v>
      </c>
      <c r="Q27" s="21">
        <v>0</v>
      </c>
      <c r="R27" s="21">
        <v>0</v>
      </c>
      <c r="S27" s="21">
        <v>0</v>
      </c>
    </row>
    <row r="28" spans="1:19" s="22" customFormat="1" ht="15" customHeight="1" x14ac:dyDescent="0.35">
      <c r="B28" s="23" t="s">
        <v>23</v>
      </c>
      <c r="C28" s="19" t="s">
        <v>21</v>
      </c>
      <c r="D28" s="19" t="s">
        <v>21</v>
      </c>
      <c r="E28" s="19" t="s">
        <v>21</v>
      </c>
      <c r="F28" s="19" t="s">
        <v>21</v>
      </c>
      <c r="G28" s="19" t="s">
        <v>21</v>
      </c>
      <c r="H28" s="19" t="s">
        <v>21</v>
      </c>
      <c r="I28" s="20" t="s">
        <v>21</v>
      </c>
      <c r="J28" s="21">
        <v>0</v>
      </c>
      <c r="K28" s="21">
        <v>0</v>
      </c>
      <c r="L28" s="21">
        <v>0</v>
      </c>
      <c r="M28" s="21">
        <v>0</v>
      </c>
      <c r="N28" s="21">
        <v>0</v>
      </c>
      <c r="O28" s="21">
        <v>0</v>
      </c>
      <c r="P28" s="21">
        <v>0</v>
      </c>
      <c r="Q28" s="21">
        <v>0</v>
      </c>
      <c r="R28" s="21">
        <v>0</v>
      </c>
      <c r="S28" s="21">
        <v>0</v>
      </c>
    </row>
    <row r="29" spans="1:19" s="22" customFormat="1" ht="15" customHeight="1" x14ac:dyDescent="0.35">
      <c r="B29" s="23" t="s">
        <v>24</v>
      </c>
      <c r="C29" s="19" t="s">
        <v>21</v>
      </c>
      <c r="D29" s="19" t="s">
        <v>21</v>
      </c>
      <c r="E29" s="19" t="s">
        <v>21</v>
      </c>
      <c r="F29" s="19" t="s">
        <v>21</v>
      </c>
      <c r="G29" s="19" t="s">
        <v>21</v>
      </c>
      <c r="H29" s="19" t="s">
        <v>21</v>
      </c>
      <c r="I29" s="20" t="s">
        <v>21</v>
      </c>
      <c r="J29" s="21">
        <v>0</v>
      </c>
      <c r="K29" s="21">
        <v>0</v>
      </c>
      <c r="L29" s="21">
        <v>0</v>
      </c>
      <c r="M29" s="21">
        <v>0</v>
      </c>
      <c r="N29" s="21">
        <v>0</v>
      </c>
      <c r="O29" s="21">
        <v>0</v>
      </c>
      <c r="P29" s="21">
        <v>0</v>
      </c>
      <c r="Q29" s="21">
        <v>0</v>
      </c>
      <c r="R29" s="21">
        <v>0</v>
      </c>
      <c r="S29" s="21">
        <v>0</v>
      </c>
    </row>
    <row r="30" spans="1:19" s="4" customFormat="1" ht="15" customHeight="1" x14ac:dyDescent="0.35">
      <c r="A30" s="4" t="s">
        <v>25</v>
      </c>
      <c r="C30" s="9">
        <v>0</v>
      </c>
      <c r="D30" s="9">
        <v>0</v>
      </c>
      <c r="E30" s="9">
        <v>0</v>
      </c>
      <c r="F30" s="9">
        <v>0</v>
      </c>
      <c r="G30" s="9">
        <v>0</v>
      </c>
      <c r="H30" s="9">
        <v>0</v>
      </c>
      <c r="I30" s="10">
        <v>0</v>
      </c>
      <c r="J30" s="9">
        <v>1.227763446922836E-2</v>
      </c>
      <c r="K30" s="9">
        <v>3.7949968145767343E-4</v>
      </c>
      <c r="L30" s="9">
        <v>1.9097005269941292E-4</v>
      </c>
      <c r="M30" s="9">
        <v>3.809570337898549E-2</v>
      </c>
      <c r="N30" s="9">
        <v>6.7213623769475817E-2</v>
      </c>
      <c r="O30" s="9">
        <v>0</v>
      </c>
      <c r="P30" s="9">
        <v>0</v>
      </c>
      <c r="Q30" s="9">
        <v>0</v>
      </c>
      <c r="R30" s="9">
        <v>0</v>
      </c>
      <c r="S30" s="9">
        <v>0</v>
      </c>
    </row>
    <row r="31" spans="1:19" s="4" customFormat="1" ht="15" customHeight="1" x14ac:dyDescent="0.35">
      <c r="A31" s="4" t="s">
        <v>26</v>
      </c>
      <c r="C31" s="9">
        <v>0</v>
      </c>
      <c r="D31" s="9">
        <v>0</v>
      </c>
      <c r="E31" s="9">
        <v>0</v>
      </c>
      <c r="F31" s="9">
        <v>0</v>
      </c>
      <c r="G31" s="9">
        <v>0</v>
      </c>
      <c r="H31" s="9">
        <v>0</v>
      </c>
      <c r="I31" s="9">
        <v>0</v>
      </c>
      <c r="J31" s="9">
        <v>0</v>
      </c>
      <c r="K31" s="9">
        <v>0</v>
      </c>
      <c r="L31" s="9">
        <v>0</v>
      </c>
      <c r="M31" s="9">
        <v>0</v>
      </c>
      <c r="N31" s="9">
        <v>0</v>
      </c>
      <c r="O31" s="9">
        <v>0</v>
      </c>
      <c r="P31" s="9">
        <v>0</v>
      </c>
      <c r="Q31" s="9">
        <v>0</v>
      </c>
      <c r="R31" s="9">
        <v>0</v>
      </c>
      <c r="S31" s="9">
        <v>0</v>
      </c>
    </row>
    <row r="32" spans="1:19" s="4" customFormat="1" ht="15" customHeight="1" x14ac:dyDescent="0.35">
      <c r="A32" s="11" t="s">
        <v>171</v>
      </c>
      <c r="C32" s="12">
        <v>1214.572040242844</v>
      </c>
      <c r="D32" s="12">
        <v>2139.7443831177643</v>
      </c>
      <c r="E32" s="12">
        <v>3646.45356734403</v>
      </c>
      <c r="F32" s="12">
        <v>3951.2511853120773</v>
      </c>
      <c r="G32" s="12">
        <v>3323.2416905246823</v>
      </c>
      <c r="H32" s="12">
        <v>3010.1737893199474</v>
      </c>
      <c r="I32" s="24">
        <v>3310.2020170120745</v>
      </c>
      <c r="J32" s="12">
        <v>3429.3314677554276</v>
      </c>
      <c r="K32" s="12">
        <v>3901.1209976560854</v>
      </c>
      <c r="L32" s="12">
        <v>3689.6577877759901</v>
      </c>
      <c r="M32" s="12">
        <v>3918.3813271552572</v>
      </c>
      <c r="N32" s="12">
        <v>3740.000646176497</v>
      </c>
      <c r="O32" s="12">
        <v>0</v>
      </c>
      <c r="P32" s="12">
        <v>0</v>
      </c>
      <c r="Q32" s="12">
        <v>0</v>
      </c>
      <c r="R32" s="12">
        <v>0</v>
      </c>
      <c r="S32" s="12">
        <v>0</v>
      </c>
    </row>
    <row r="33" spans="1:19" s="4" customFormat="1" ht="15" customHeight="1" x14ac:dyDescent="0.35">
      <c r="A33" s="4" t="s">
        <v>27</v>
      </c>
      <c r="C33" s="9"/>
      <c r="D33" s="9"/>
      <c r="E33" s="9"/>
      <c r="F33" s="9"/>
      <c r="G33" s="9"/>
      <c r="H33" s="9"/>
      <c r="I33" s="9"/>
      <c r="J33" s="9"/>
      <c r="K33" s="9"/>
      <c r="L33" s="9"/>
      <c r="M33" s="9"/>
      <c r="N33" s="9"/>
      <c r="O33" s="9"/>
      <c r="P33" s="9"/>
      <c r="Q33" s="9"/>
      <c r="R33" s="9"/>
      <c r="S33" s="9"/>
    </row>
    <row r="34" spans="1:19" s="7" customFormat="1" ht="27" customHeight="1" x14ac:dyDescent="0.35">
      <c r="A34" s="8" t="s">
        <v>28</v>
      </c>
      <c r="C34" s="25"/>
      <c r="D34" s="25"/>
      <c r="E34" s="25"/>
      <c r="F34" s="25"/>
      <c r="G34" s="25"/>
      <c r="H34" s="25"/>
      <c r="I34" s="25"/>
      <c r="J34" s="25"/>
      <c r="K34" s="25"/>
      <c r="L34" s="25"/>
      <c r="M34" s="25"/>
      <c r="N34" s="25"/>
      <c r="O34" s="25"/>
      <c r="P34" s="25"/>
      <c r="Q34" s="25"/>
      <c r="R34" s="25"/>
      <c r="S34" s="25"/>
    </row>
    <row r="35" spans="1:19" s="4" customFormat="1" ht="15" customHeight="1" x14ac:dyDescent="0.35">
      <c r="A35" s="11" t="s">
        <v>172</v>
      </c>
      <c r="C35" s="12">
        <v>54818.005991671183</v>
      </c>
      <c r="D35" s="12">
        <v>53046.322588186231</v>
      </c>
      <c r="E35" s="12">
        <v>53788.578668164409</v>
      </c>
      <c r="F35" s="12">
        <v>52487.381386245237</v>
      </c>
      <c r="G35" s="12">
        <v>51638.619952986235</v>
      </c>
      <c r="H35" s="12">
        <v>50669.522545833985</v>
      </c>
      <c r="I35" s="12">
        <v>51348.83460298751</v>
      </c>
      <c r="J35" s="12">
        <v>52099.318690505184</v>
      </c>
      <c r="K35" s="12">
        <v>52062.384029684923</v>
      </c>
      <c r="L35" s="12">
        <v>53138.598293389536</v>
      </c>
      <c r="M35" s="12">
        <v>53957.921279600661</v>
      </c>
      <c r="N35" s="12">
        <v>54760.461270310159</v>
      </c>
      <c r="O35" s="12">
        <v>0</v>
      </c>
      <c r="P35" s="12">
        <v>0</v>
      </c>
      <c r="Q35" s="12">
        <v>0</v>
      </c>
      <c r="R35" s="12">
        <v>0</v>
      </c>
      <c r="S35" s="12">
        <v>0</v>
      </c>
    </row>
    <row r="36" spans="1:19" s="4" customFormat="1" ht="15" customHeight="1" x14ac:dyDescent="0.35">
      <c r="A36" s="22" t="s">
        <v>29</v>
      </c>
      <c r="B36" s="22"/>
      <c r="C36" s="26"/>
      <c r="D36" s="26"/>
      <c r="E36" s="26"/>
      <c r="F36" s="26"/>
      <c r="G36" s="26"/>
      <c r="H36" s="26"/>
      <c r="I36" s="12"/>
      <c r="J36" s="12"/>
      <c r="K36" s="12"/>
      <c r="L36" s="12"/>
      <c r="M36" s="12"/>
      <c r="N36" s="12"/>
      <c r="O36" s="12"/>
      <c r="P36" s="12"/>
      <c r="Q36" s="12"/>
      <c r="R36" s="12"/>
      <c r="S36" s="12"/>
    </row>
    <row r="37" spans="1:19" s="7" customFormat="1" ht="27" customHeight="1" thickBot="1" x14ac:dyDescent="0.4">
      <c r="A37" s="13" t="s">
        <v>30</v>
      </c>
      <c r="B37" s="14"/>
      <c r="C37" s="15">
        <f t="shared" ref="C37:S37" si="2">IF(C35&gt;0,C32/C35,"")</f>
        <v>2.2156443275725513E-2</v>
      </c>
      <c r="D37" s="15">
        <f t="shared" si="2"/>
        <v>4.033728029988453E-2</v>
      </c>
      <c r="E37" s="15">
        <f t="shared" si="2"/>
        <v>6.7792339147683026E-2</v>
      </c>
      <c r="F37" s="15">
        <f t="shared" si="2"/>
        <v>7.5280021234733124E-2</v>
      </c>
      <c r="G37" s="15">
        <f t="shared" si="2"/>
        <v>6.4355741759758264E-2</v>
      </c>
      <c r="H37" s="15">
        <f t="shared" si="2"/>
        <v>5.9407976197072769E-2</v>
      </c>
      <c r="I37" s="27">
        <f t="shared" si="2"/>
        <v>6.4464988204805035E-2</v>
      </c>
      <c r="J37" s="15">
        <f t="shared" si="2"/>
        <v>6.5822961872635866E-2</v>
      </c>
      <c r="K37" s="15">
        <f t="shared" si="2"/>
        <v>7.493166266515465E-2</v>
      </c>
      <c r="L37" s="15">
        <f t="shared" si="2"/>
        <v>6.9434608858227734E-2</v>
      </c>
      <c r="M37" s="15">
        <f t="shared" si="2"/>
        <v>7.2619204636347634E-2</v>
      </c>
      <c r="N37" s="15">
        <f t="shared" si="2"/>
        <v>6.8297464254638007E-2</v>
      </c>
      <c r="O37" s="15" t="str">
        <f t="shared" si="2"/>
        <v/>
      </c>
      <c r="P37" s="15" t="str">
        <f t="shared" si="2"/>
        <v/>
      </c>
      <c r="Q37" s="15" t="str">
        <f t="shared" si="2"/>
        <v/>
      </c>
      <c r="R37" s="15" t="str">
        <f t="shared" si="2"/>
        <v/>
      </c>
      <c r="S37" s="15" t="str">
        <f t="shared" si="2"/>
        <v/>
      </c>
    </row>
    <row r="38" spans="1:19" s="4" customFormat="1" ht="22.5" customHeight="1" x14ac:dyDescent="0.35"/>
    <row r="39" spans="1:19" s="7" customFormat="1" ht="27" customHeight="1" x14ac:dyDescent="0.35">
      <c r="A39" s="8" t="s">
        <v>31</v>
      </c>
    </row>
    <row r="40" spans="1:19" s="4" customFormat="1" ht="15" customHeight="1" x14ac:dyDescent="0.35">
      <c r="A40" s="4" t="s">
        <v>32</v>
      </c>
      <c r="C40" s="9">
        <v>6652.3685946307451</v>
      </c>
      <c r="D40" s="9">
        <v>6981.8719714340314</v>
      </c>
      <c r="E40" s="9">
        <v>7239.3541566351387</v>
      </c>
      <c r="F40" s="9">
        <v>7771.7849156873981</v>
      </c>
      <c r="G40" s="9">
        <v>7211.1650033438427</v>
      </c>
      <c r="H40" s="9">
        <v>8334.7436662845121</v>
      </c>
      <c r="I40" s="10">
        <v>9773.2952861373851</v>
      </c>
      <c r="J40" s="9">
        <v>9321.155103659119</v>
      </c>
      <c r="K40" s="9">
        <v>9325.4082143880769</v>
      </c>
      <c r="L40" s="9">
        <v>9833.6351896436427</v>
      </c>
      <c r="M40" s="9">
        <v>10413.501695805866</v>
      </c>
      <c r="N40" s="9">
        <v>11380.757854732015</v>
      </c>
      <c r="O40" s="9">
        <v>0</v>
      </c>
      <c r="P40" s="9">
        <v>0</v>
      </c>
      <c r="Q40" s="9">
        <v>0</v>
      </c>
      <c r="R40" s="9">
        <v>0</v>
      </c>
      <c r="S40" s="9">
        <v>0</v>
      </c>
    </row>
    <row r="41" spans="1:19" s="4" customFormat="1" ht="15" customHeight="1" x14ac:dyDescent="0.35">
      <c r="A41" s="4" t="s">
        <v>33</v>
      </c>
      <c r="C41" s="9">
        <v>485.07213146078152</v>
      </c>
      <c r="D41" s="9">
        <v>591.64517053597024</v>
      </c>
      <c r="E41" s="9">
        <v>663.17951657590515</v>
      </c>
      <c r="F41" s="9">
        <v>712.38177128116945</v>
      </c>
      <c r="G41" s="9">
        <v>797.41091048055796</v>
      </c>
      <c r="H41" s="9">
        <v>907.2800229292061</v>
      </c>
      <c r="I41" s="10">
        <v>992.71520015286137</v>
      </c>
      <c r="J41" s="9">
        <v>1085.38740804433</v>
      </c>
      <c r="K41" s="9">
        <v>1278.4704308779974</v>
      </c>
      <c r="L41" s="9">
        <v>1378.4513232062673</v>
      </c>
      <c r="M41" s="9">
        <v>1412.630171013662</v>
      </c>
      <c r="N41" s="9">
        <v>1546.7182573803382</v>
      </c>
      <c r="O41" s="9">
        <v>0</v>
      </c>
      <c r="P41" s="9">
        <v>0</v>
      </c>
      <c r="Q41" s="9">
        <v>0</v>
      </c>
      <c r="R41" s="9">
        <v>0</v>
      </c>
      <c r="S41" s="9">
        <v>0</v>
      </c>
    </row>
    <row r="42" spans="1:19" s="4" customFormat="1" ht="15" customHeight="1" x14ac:dyDescent="0.35">
      <c r="A42" s="4" t="s">
        <v>34</v>
      </c>
      <c r="C42" s="9">
        <v>176.80252905888523</v>
      </c>
      <c r="D42" s="9">
        <v>194.18544084249118</v>
      </c>
      <c r="E42" s="9">
        <v>235.83133334817634</v>
      </c>
      <c r="F42" s="9">
        <v>296.10410474688666</v>
      </c>
      <c r="G42" s="9">
        <v>364.15725638738212</v>
      </c>
      <c r="H42" s="9">
        <v>454.22650558506058</v>
      </c>
      <c r="I42" s="9">
        <v>531.28468742862867</v>
      </c>
      <c r="J42" s="9">
        <v>612.52779949636488</v>
      </c>
      <c r="K42" s="9">
        <v>680.24303600347673</v>
      </c>
      <c r="L42" s="9">
        <v>745.90275966263152</v>
      </c>
      <c r="M42" s="9">
        <v>825.72833884831925</v>
      </c>
      <c r="N42" s="9">
        <v>890.00801181240695</v>
      </c>
      <c r="O42" s="9">
        <v>0</v>
      </c>
      <c r="P42" s="9">
        <v>0</v>
      </c>
      <c r="Q42" s="9">
        <v>0</v>
      </c>
      <c r="R42" s="9">
        <v>0</v>
      </c>
      <c r="S42" s="9">
        <v>0</v>
      </c>
    </row>
    <row r="43" spans="1:19" s="4" customFormat="1" ht="15" customHeight="1" x14ac:dyDescent="0.35">
      <c r="A43" s="11" t="s">
        <v>35</v>
      </c>
      <c r="C43" s="12">
        <v>7314.2432551504116</v>
      </c>
      <c r="D43" s="12">
        <v>7767.7025828124933</v>
      </c>
      <c r="E43" s="12">
        <v>8138.3650065592201</v>
      </c>
      <c r="F43" s="12">
        <v>8780.270791715453</v>
      </c>
      <c r="G43" s="12">
        <v>8372.7331702117826</v>
      </c>
      <c r="H43" s="12">
        <v>9696.2501947987785</v>
      </c>
      <c r="I43" s="12">
        <v>11297.295173718874</v>
      </c>
      <c r="J43" s="12">
        <v>11019.070311199814</v>
      </c>
      <c r="K43" s="12">
        <v>11284.121681269551</v>
      </c>
      <c r="L43" s="12">
        <v>11957.989272512541</v>
      </c>
      <c r="M43" s="12">
        <v>12651.860205667846</v>
      </c>
      <c r="N43" s="12">
        <v>13817.484123924762</v>
      </c>
      <c r="O43" s="12">
        <v>0</v>
      </c>
      <c r="P43" s="12">
        <v>0</v>
      </c>
      <c r="Q43" s="12">
        <v>0</v>
      </c>
      <c r="R43" s="12">
        <v>0</v>
      </c>
      <c r="S43" s="12">
        <v>0</v>
      </c>
    </row>
    <row r="44" spans="1:19" s="7" customFormat="1" ht="27" customHeight="1" x14ac:dyDescent="0.35">
      <c r="A44" s="8" t="s">
        <v>36</v>
      </c>
      <c r="C44" s="25"/>
      <c r="D44" s="25"/>
      <c r="E44" s="25"/>
      <c r="F44" s="25"/>
      <c r="G44" s="25"/>
      <c r="H44" s="25"/>
      <c r="I44" s="25"/>
      <c r="J44" s="25"/>
      <c r="K44" s="25"/>
      <c r="L44" s="25"/>
      <c r="M44" s="25"/>
      <c r="N44" s="25"/>
      <c r="O44" s="25"/>
      <c r="P44" s="25"/>
      <c r="Q44" s="25"/>
      <c r="R44" s="25"/>
      <c r="S44" s="25"/>
    </row>
    <row r="45" spans="1:19" s="4" customFormat="1" ht="15" customHeight="1" x14ac:dyDescent="0.35">
      <c r="A45" s="11" t="s">
        <v>37</v>
      </c>
      <c r="C45" s="12">
        <v>115488.22897216579</v>
      </c>
      <c r="D45" s="12">
        <v>113751.19680274179</v>
      </c>
      <c r="E45" s="12">
        <v>117060.90541928493</v>
      </c>
      <c r="F45" s="12">
        <v>105003.34020033301</v>
      </c>
      <c r="G45" s="12">
        <v>113184.27071678673</v>
      </c>
      <c r="H45" s="12">
        <v>104934.36209410135</v>
      </c>
      <c r="I45" s="12">
        <v>115669.32173338259</v>
      </c>
      <c r="J45" s="12">
        <v>105240.43988987566</v>
      </c>
      <c r="K45" s="12">
        <v>108214.83784229946</v>
      </c>
      <c r="L45" s="12">
        <v>112653.64929353098</v>
      </c>
      <c r="M45" s="12">
        <v>103899.97638788338</v>
      </c>
      <c r="N45" s="12">
        <v>107502.82244343081</v>
      </c>
      <c r="O45" s="12">
        <v>0</v>
      </c>
      <c r="P45" s="12">
        <v>0</v>
      </c>
      <c r="Q45" s="12">
        <v>0</v>
      </c>
      <c r="R45" s="12">
        <v>0</v>
      </c>
      <c r="S45" s="12">
        <v>0</v>
      </c>
    </row>
    <row r="46" spans="1:19" s="4" customFormat="1" ht="15" customHeight="1" x14ac:dyDescent="0.35">
      <c r="A46" s="4" t="s">
        <v>38</v>
      </c>
    </row>
    <row r="47" spans="1:19" s="4" customFormat="1" ht="27" customHeight="1" thickBot="1" x14ac:dyDescent="0.4">
      <c r="A47" s="13" t="s">
        <v>39</v>
      </c>
      <c r="B47" s="14"/>
      <c r="C47" s="15">
        <f t="shared" ref="C47:S47" si="3">IF(C45&gt;0,C43/C45,"")</f>
        <v>6.333323595180633E-2</v>
      </c>
      <c r="D47" s="15">
        <f t="shared" si="3"/>
        <v>6.8286776764930404E-2</v>
      </c>
      <c r="E47" s="15">
        <f t="shared" si="3"/>
        <v>6.9522484704944751E-2</v>
      </c>
      <c r="F47" s="15">
        <f t="shared" si="3"/>
        <v>8.3618966548719434E-2</v>
      </c>
      <c r="G47" s="15">
        <f t="shared" si="3"/>
        <v>7.3974352771705359E-2</v>
      </c>
      <c r="H47" s="15">
        <f t="shared" si="3"/>
        <v>9.240300318501514E-2</v>
      </c>
      <c r="I47" s="15">
        <f t="shared" si="3"/>
        <v>9.7668897892901133E-2</v>
      </c>
      <c r="J47" s="15">
        <f t="shared" si="3"/>
        <v>0.10470376523254983</v>
      </c>
      <c r="K47" s="15">
        <f t="shared" si="3"/>
        <v>0.10427517987610722</v>
      </c>
      <c r="L47" s="15">
        <f t="shared" si="3"/>
        <v>0.10614826370475347</v>
      </c>
      <c r="M47" s="15">
        <f t="shared" si="3"/>
        <v>0.12176961579313009</v>
      </c>
      <c r="N47" s="15">
        <f t="shared" si="3"/>
        <v>0.1285313614086335</v>
      </c>
      <c r="O47" s="15" t="str">
        <f t="shared" si="3"/>
        <v/>
      </c>
      <c r="P47" s="15" t="str">
        <f t="shared" si="3"/>
        <v/>
      </c>
      <c r="Q47" s="15" t="str">
        <f t="shared" si="3"/>
        <v/>
      </c>
      <c r="R47" s="15" t="str">
        <f t="shared" si="3"/>
        <v/>
      </c>
      <c r="S47" s="15" t="str">
        <f t="shared" si="3"/>
        <v/>
      </c>
    </row>
    <row r="48" spans="1:19" s="4" customFormat="1" ht="22.5" customHeight="1" x14ac:dyDescent="0.35">
      <c r="C48" s="9"/>
      <c r="D48" s="9"/>
      <c r="E48" s="9"/>
      <c r="F48" s="9"/>
      <c r="G48" s="9"/>
      <c r="H48" s="9"/>
      <c r="I48" s="9"/>
      <c r="J48" s="9"/>
      <c r="K48" s="9"/>
      <c r="L48" s="9"/>
      <c r="M48" s="9"/>
      <c r="N48" s="9"/>
      <c r="O48" s="9"/>
      <c r="P48" s="9"/>
      <c r="Q48" s="9"/>
      <c r="R48" s="9"/>
      <c r="S48" s="9"/>
    </row>
    <row r="49" spans="1:19" s="4" customFormat="1" ht="27" customHeight="1" x14ac:dyDescent="0.35">
      <c r="A49" s="28" t="s">
        <v>40</v>
      </c>
      <c r="C49" s="9"/>
      <c r="D49" s="9"/>
      <c r="E49" s="9"/>
      <c r="F49" s="9"/>
      <c r="G49" s="9"/>
      <c r="H49" s="9"/>
      <c r="I49" s="9"/>
      <c r="J49" s="9"/>
      <c r="K49" s="9"/>
      <c r="L49" s="9"/>
      <c r="M49" s="9"/>
      <c r="N49" s="9"/>
      <c r="O49" s="9"/>
      <c r="P49" s="9"/>
      <c r="Q49" s="9"/>
      <c r="R49" s="9"/>
      <c r="S49" s="9"/>
    </row>
    <row r="50" spans="1:19" s="4" customFormat="1" ht="15" customHeight="1" x14ac:dyDescent="0.35">
      <c r="A50" s="29" t="s">
        <v>41</v>
      </c>
      <c r="B50" s="29"/>
      <c r="C50" s="9">
        <v>4813.2900042511192</v>
      </c>
      <c r="D50" s="9">
        <v>5390.7046332422296</v>
      </c>
      <c r="E50" s="9">
        <v>6150.0072307097253</v>
      </c>
      <c r="F50" s="9">
        <v>7081.8783721303598</v>
      </c>
      <c r="G50" s="9">
        <v>7844.2602734800248</v>
      </c>
      <c r="H50" s="9">
        <v>8500.315101370099</v>
      </c>
      <c r="I50" s="9">
        <v>9362.5824000450175</v>
      </c>
      <c r="J50" s="9">
        <v>10646.154965979842</v>
      </c>
      <c r="K50" s="9">
        <v>12034.70262211157</v>
      </c>
      <c r="L50" s="9">
        <v>12878.974303381103</v>
      </c>
      <c r="M50" s="9">
        <v>14041.220429886684</v>
      </c>
      <c r="N50" s="9">
        <v>15411.439664898051</v>
      </c>
      <c r="O50" s="9">
        <v>0</v>
      </c>
      <c r="P50" s="9">
        <v>0</v>
      </c>
      <c r="Q50" s="9">
        <v>0</v>
      </c>
      <c r="R50" s="9">
        <v>0</v>
      </c>
      <c r="S50" s="9">
        <v>0</v>
      </c>
    </row>
    <row r="51" spans="1:19" s="4" customFormat="1" ht="15" customHeight="1" x14ac:dyDescent="0.35">
      <c r="A51" s="29" t="s">
        <v>42</v>
      </c>
      <c r="B51" s="29"/>
      <c r="C51" s="9">
        <v>7314.2432551504116</v>
      </c>
      <c r="D51" s="9">
        <v>7767.7025828124933</v>
      </c>
      <c r="E51" s="9">
        <v>8138.3650065592201</v>
      </c>
      <c r="F51" s="9">
        <v>8780.270791715453</v>
      </c>
      <c r="G51" s="9">
        <v>8372.7331702117826</v>
      </c>
      <c r="H51" s="9">
        <v>9696.2501947987785</v>
      </c>
      <c r="I51" s="9">
        <v>11297.295173718874</v>
      </c>
      <c r="J51" s="9">
        <v>11019.070311199814</v>
      </c>
      <c r="K51" s="9">
        <v>11284.121681269551</v>
      </c>
      <c r="L51" s="9">
        <v>11957.989272512541</v>
      </c>
      <c r="M51" s="9">
        <v>12651.860205667846</v>
      </c>
      <c r="N51" s="9">
        <v>13817.484123924762</v>
      </c>
      <c r="O51" s="9">
        <v>0</v>
      </c>
      <c r="P51" s="9">
        <v>0</v>
      </c>
      <c r="Q51" s="9">
        <v>0</v>
      </c>
      <c r="R51" s="9">
        <v>0</v>
      </c>
      <c r="S51" s="9">
        <v>0</v>
      </c>
    </row>
    <row r="52" spans="1:19" s="4" customFormat="1" ht="15" customHeight="1" x14ac:dyDescent="0.35">
      <c r="A52" s="29" t="s">
        <v>43</v>
      </c>
      <c r="B52" s="29"/>
      <c r="C52" s="9">
        <v>1056.8230482136014</v>
      </c>
      <c r="D52" s="9">
        <v>1979.0979853635697</v>
      </c>
      <c r="E52" s="9">
        <v>3491.2665770297385</v>
      </c>
      <c r="F52" s="9">
        <v>3989.7356827200701</v>
      </c>
      <c r="G52" s="9">
        <v>3152.3084194688054</v>
      </c>
      <c r="H52" s="9">
        <v>2805.2590050931958</v>
      </c>
      <c r="I52" s="9">
        <v>3072.8403071465741</v>
      </c>
      <c r="J52" s="9">
        <v>3011.1726314230527</v>
      </c>
      <c r="K52" s="9">
        <v>3161.8186261574047</v>
      </c>
      <c r="L52" s="9">
        <v>2932.3250143885693</v>
      </c>
      <c r="M52" s="9">
        <v>3041.3890913236314</v>
      </c>
      <c r="N52" s="9">
        <v>2829.969459235504</v>
      </c>
      <c r="O52" s="9">
        <v>0</v>
      </c>
      <c r="P52" s="9">
        <v>0</v>
      </c>
      <c r="Q52" s="9">
        <v>0</v>
      </c>
      <c r="R52" s="9">
        <v>0</v>
      </c>
      <c r="S52" s="9">
        <v>0</v>
      </c>
    </row>
    <row r="53" spans="1:19" s="4" customFormat="1" ht="15" customHeight="1" x14ac:dyDescent="0.35">
      <c r="A53" s="4" t="s">
        <v>44</v>
      </c>
      <c r="B53" s="29"/>
      <c r="C53" s="9">
        <f>C50+C51+C52</f>
        <v>13184.356307615133</v>
      </c>
      <c r="D53" s="9">
        <f t="shared" ref="D53:S53" si="4">D50+D51+D52</f>
        <v>15137.505201418291</v>
      </c>
      <c r="E53" s="9">
        <f t="shared" si="4"/>
        <v>17779.638814298683</v>
      </c>
      <c r="F53" s="9">
        <f t="shared" si="4"/>
        <v>19851.884846565885</v>
      </c>
      <c r="G53" s="9">
        <f t="shared" si="4"/>
        <v>19369.301863160614</v>
      </c>
      <c r="H53" s="9">
        <f t="shared" si="4"/>
        <v>21001.824301262073</v>
      </c>
      <c r="I53" s="9">
        <f t="shared" si="4"/>
        <v>23732.717880910466</v>
      </c>
      <c r="J53" s="9">
        <f t="shared" si="4"/>
        <v>24676.39790860271</v>
      </c>
      <c r="K53" s="9">
        <f t="shared" si="4"/>
        <v>26480.642929538528</v>
      </c>
      <c r="L53" s="9">
        <f t="shared" si="4"/>
        <v>27769.288590282213</v>
      </c>
      <c r="M53" s="9">
        <f t="shared" si="4"/>
        <v>29734.46972687816</v>
      </c>
      <c r="N53" s="9">
        <f t="shared" si="4"/>
        <v>32058.893248058317</v>
      </c>
      <c r="O53" s="9">
        <f t="shared" si="4"/>
        <v>0</v>
      </c>
      <c r="P53" s="9">
        <f t="shared" si="4"/>
        <v>0</v>
      </c>
      <c r="Q53" s="9">
        <f t="shared" si="4"/>
        <v>0</v>
      </c>
      <c r="R53" s="9">
        <f t="shared" si="4"/>
        <v>0</v>
      </c>
      <c r="S53" s="9">
        <f t="shared" si="4"/>
        <v>0</v>
      </c>
    </row>
    <row r="54" spans="1:19" ht="15" customHeight="1" x14ac:dyDescent="0.35">
      <c r="A54" s="4" t="s">
        <v>45</v>
      </c>
      <c r="B54" s="4"/>
      <c r="C54" s="9"/>
      <c r="D54" s="9"/>
      <c r="E54" s="9"/>
      <c r="F54" s="9"/>
      <c r="G54" s="9"/>
      <c r="H54" s="9"/>
      <c r="I54" s="9"/>
      <c r="J54" s="9"/>
      <c r="K54" s="9"/>
      <c r="L54" s="9"/>
      <c r="M54" s="9"/>
      <c r="N54" s="9"/>
      <c r="O54" s="9"/>
      <c r="P54" s="9"/>
      <c r="Q54" s="9"/>
      <c r="R54" s="9"/>
      <c r="S54" s="9"/>
    </row>
    <row r="55" spans="1:19" s="4" customFormat="1" ht="15" customHeight="1" x14ac:dyDescent="0.35">
      <c r="A55" s="1"/>
      <c r="B55" s="1"/>
      <c r="C55" s="1"/>
      <c r="D55" s="1"/>
      <c r="E55" s="1"/>
      <c r="F55" s="1"/>
      <c r="G55" s="1"/>
      <c r="H55" s="1"/>
      <c r="I55" s="1"/>
      <c r="J55" s="1"/>
      <c r="K55" s="1"/>
      <c r="L55" s="1"/>
      <c r="M55" s="1"/>
      <c r="N55" s="1"/>
      <c r="O55" s="1"/>
      <c r="P55" s="1"/>
      <c r="Q55" s="1"/>
      <c r="R55" s="1"/>
      <c r="S55" s="1"/>
    </row>
    <row r="56" spans="1:19" ht="27" customHeight="1" x14ac:dyDescent="0.35">
      <c r="A56" s="30" t="s">
        <v>46</v>
      </c>
      <c r="B56" s="29"/>
      <c r="C56" s="9"/>
      <c r="D56" s="9"/>
      <c r="E56" s="9"/>
      <c r="F56" s="9"/>
      <c r="G56" s="9"/>
      <c r="H56" s="9"/>
      <c r="I56" s="9"/>
      <c r="J56" s="9"/>
      <c r="K56" s="9"/>
      <c r="L56" s="9"/>
      <c r="M56" s="9"/>
      <c r="N56" s="9"/>
      <c r="O56" s="9"/>
      <c r="P56" s="9"/>
      <c r="Q56" s="9"/>
      <c r="R56" s="9"/>
      <c r="S56" s="9"/>
    </row>
    <row r="57" spans="1:19" ht="15" customHeight="1" x14ac:dyDescent="0.35">
      <c r="A57" s="29" t="s">
        <v>47</v>
      </c>
      <c r="B57" s="29"/>
      <c r="C57" s="9">
        <v>0</v>
      </c>
      <c r="D57" s="9">
        <v>0</v>
      </c>
      <c r="E57" s="9">
        <v>0</v>
      </c>
      <c r="F57" s="9">
        <v>0</v>
      </c>
      <c r="G57" s="9">
        <v>0</v>
      </c>
      <c r="H57" s="9">
        <v>0</v>
      </c>
      <c r="I57" s="9">
        <v>0</v>
      </c>
      <c r="J57" s="9">
        <v>0</v>
      </c>
      <c r="K57" s="9">
        <v>0</v>
      </c>
      <c r="L57" s="9">
        <v>0</v>
      </c>
      <c r="M57" s="9">
        <v>0</v>
      </c>
      <c r="N57" s="9">
        <v>0</v>
      </c>
      <c r="O57" s="9">
        <v>0</v>
      </c>
      <c r="P57" s="9">
        <v>0</v>
      </c>
      <c r="Q57" s="9">
        <v>0</v>
      </c>
      <c r="R57" s="9">
        <v>0</v>
      </c>
      <c r="S57" s="9">
        <v>0</v>
      </c>
    </row>
    <row r="58" spans="1:19" s="4" customFormat="1" ht="15" customHeight="1" x14ac:dyDescent="0.35">
      <c r="A58" s="29" t="s">
        <v>48</v>
      </c>
      <c r="B58" s="29"/>
      <c r="C58" s="9">
        <v>0</v>
      </c>
      <c r="D58" s="9">
        <v>0</v>
      </c>
      <c r="E58" s="9">
        <v>0</v>
      </c>
      <c r="F58" s="9">
        <v>0</v>
      </c>
      <c r="G58" s="9">
        <v>0</v>
      </c>
      <c r="H58" s="9">
        <v>0</v>
      </c>
      <c r="I58" s="9">
        <v>0</v>
      </c>
      <c r="J58" s="9">
        <v>0</v>
      </c>
      <c r="K58" s="9">
        <v>0</v>
      </c>
      <c r="L58" s="9">
        <v>0</v>
      </c>
      <c r="M58" s="9">
        <v>0</v>
      </c>
      <c r="N58" s="9">
        <v>0</v>
      </c>
      <c r="O58" s="9">
        <v>0</v>
      </c>
      <c r="P58" s="9">
        <v>0</v>
      </c>
      <c r="Q58" s="9">
        <v>0</v>
      </c>
      <c r="R58" s="9">
        <v>0</v>
      </c>
      <c r="S58" s="9">
        <v>0</v>
      </c>
    </row>
    <row r="59" spans="1:19" s="4" customFormat="1" ht="15" customHeight="1" x14ac:dyDescent="0.35">
      <c r="A59" s="29"/>
      <c r="B59" s="29"/>
      <c r="C59" s="9"/>
      <c r="D59" s="9"/>
      <c r="E59" s="9"/>
      <c r="F59" s="9"/>
      <c r="G59" s="9"/>
      <c r="H59" s="9"/>
      <c r="I59" s="9"/>
      <c r="J59" s="9"/>
      <c r="K59" s="9"/>
      <c r="L59" s="9"/>
      <c r="M59" s="9"/>
      <c r="N59" s="9"/>
      <c r="O59" s="9"/>
      <c r="P59" s="9"/>
      <c r="Q59" s="9"/>
      <c r="R59" s="9"/>
      <c r="S59" s="9"/>
    </row>
    <row r="60" spans="1:19" s="4" customFormat="1" ht="15" customHeight="1" x14ac:dyDescent="0.35">
      <c r="A60" s="11" t="s">
        <v>49</v>
      </c>
      <c r="B60" s="29"/>
      <c r="C60" s="12">
        <f t="shared" ref="C60:S60" si="5">C53+C57-C58</f>
        <v>13184.356307615133</v>
      </c>
      <c r="D60" s="12">
        <f t="shared" si="5"/>
        <v>15137.505201418291</v>
      </c>
      <c r="E60" s="12">
        <f t="shared" si="5"/>
        <v>17779.638814298683</v>
      </c>
      <c r="F60" s="12">
        <f t="shared" si="5"/>
        <v>19851.884846565885</v>
      </c>
      <c r="G60" s="12">
        <f t="shared" si="5"/>
        <v>19369.301863160614</v>
      </c>
      <c r="H60" s="12">
        <f t="shared" si="5"/>
        <v>21001.824301262073</v>
      </c>
      <c r="I60" s="12">
        <f t="shared" si="5"/>
        <v>23732.717880910466</v>
      </c>
      <c r="J60" s="12">
        <f t="shared" si="5"/>
        <v>24676.39790860271</v>
      </c>
      <c r="K60" s="12">
        <f t="shared" si="5"/>
        <v>26480.642929538528</v>
      </c>
      <c r="L60" s="12">
        <f t="shared" si="5"/>
        <v>27769.288590282213</v>
      </c>
      <c r="M60" s="12">
        <f t="shared" si="5"/>
        <v>29734.46972687816</v>
      </c>
      <c r="N60" s="12">
        <f t="shared" si="5"/>
        <v>32058.893248058317</v>
      </c>
      <c r="O60" s="12">
        <f t="shared" si="5"/>
        <v>0</v>
      </c>
      <c r="P60" s="12">
        <f t="shared" si="5"/>
        <v>0</v>
      </c>
      <c r="Q60" s="12">
        <f t="shared" si="5"/>
        <v>0</v>
      </c>
      <c r="R60" s="12">
        <f t="shared" si="5"/>
        <v>0</v>
      </c>
      <c r="S60" s="12">
        <f t="shared" si="5"/>
        <v>0</v>
      </c>
    </row>
    <row r="61" spans="1:19" ht="15" customHeight="1" x14ac:dyDescent="0.35"/>
    <row r="62" spans="1:19" s="4" customFormat="1" ht="27" customHeight="1" x14ac:dyDescent="0.35">
      <c r="A62" s="30" t="s">
        <v>50</v>
      </c>
      <c r="C62" s="9"/>
      <c r="D62" s="9"/>
      <c r="E62" s="9"/>
      <c r="F62" s="9"/>
      <c r="G62" s="9"/>
      <c r="H62" s="9"/>
      <c r="I62" s="9"/>
      <c r="J62" s="9"/>
      <c r="K62" s="9"/>
      <c r="L62" s="9"/>
      <c r="M62" s="9"/>
      <c r="N62" s="9"/>
      <c r="O62" s="9"/>
      <c r="P62" s="9"/>
      <c r="Q62" s="9"/>
      <c r="R62" s="9"/>
      <c r="S62" s="9"/>
    </row>
    <row r="63" spans="1:19" s="4" customFormat="1" ht="15" customHeight="1" x14ac:dyDescent="0.35">
      <c r="A63" s="4" t="s">
        <v>51</v>
      </c>
      <c r="C63" s="9">
        <v>228253.31840594247</v>
      </c>
      <c r="D63" s="9">
        <v>225393.98681761726</v>
      </c>
      <c r="E63" s="9">
        <v>230300.24395122769</v>
      </c>
      <c r="F63" s="9">
        <v>217424.31511488487</v>
      </c>
      <c r="G63" s="9">
        <v>224833.08369112448</v>
      </c>
      <c r="H63" s="9">
        <v>212021.99963743193</v>
      </c>
      <c r="I63" s="9">
        <v>226171.2014359415</v>
      </c>
      <c r="J63" s="9">
        <v>215177.68831948028</v>
      </c>
      <c r="K63" s="9">
        <v>218317.20191742844</v>
      </c>
      <c r="L63" s="9">
        <v>223594.72902635747</v>
      </c>
      <c r="M63" s="9">
        <v>214233.78030734471</v>
      </c>
      <c r="N63" s="9">
        <v>218885.00614127732</v>
      </c>
      <c r="O63" s="9">
        <v>0</v>
      </c>
      <c r="P63" s="9">
        <v>0</v>
      </c>
      <c r="Q63" s="9">
        <v>0</v>
      </c>
      <c r="R63" s="9">
        <v>0</v>
      </c>
      <c r="S63" s="9">
        <v>0</v>
      </c>
    </row>
    <row r="64" spans="1:19" s="4" customFormat="1" ht="15" customHeight="1" x14ac:dyDescent="0.35">
      <c r="A64" s="1"/>
      <c r="B64" s="1"/>
      <c r="C64" s="1"/>
      <c r="D64" s="1"/>
      <c r="E64" s="1"/>
      <c r="F64" s="1"/>
      <c r="G64" s="1"/>
      <c r="H64" s="1"/>
      <c r="I64" s="1"/>
      <c r="J64" s="1"/>
      <c r="K64" s="1"/>
      <c r="L64" s="1"/>
      <c r="M64" s="1"/>
      <c r="N64" s="1"/>
      <c r="O64" s="1"/>
      <c r="P64" s="1"/>
      <c r="Q64" s="1"/>
      <c r="R64" s="1"/>
      <c r="S64" s="1"/>
    </row>
    <row r="65" spans="1:27" s="4" customFormat="1" ht="27" customHeight="1" x14ac:dyDescent="0.35">
      <c r="A65" s="30" t="s">
        <v>52</v>
      </c>
      <c r="B65" s="1"/>
      <c r="C65" s="1"/>
      <c r="D65" s="1"/>
      <c r="E65" s="1"/>
      <c r="F65" s="1"/>
      <c r="G65" s="1"/>
      <c r="H65" s="1"/>
      <c r="I65" s="1"/>
      <c r="J65" s="1"/>
      <c r="K65" s="1"/>
      <c r="L65" s="1"/>
      <c r="M65" s="1"/>
      <c r="N65" s="1"/>
      <c r="O65" s="1"/>
      <c r="P65" s="1"/>
      <c r="Q65" s="1"/>
      <c r="R65" s="1"/>
      <c r="S65" s="1"/>
    </row>
    <row r="66" spans="1:27" s="4" customFormat="1" ht="15" customHeight="1" x14ac:dyDescent="0.35">
      <c r="A66" s="1" t="s">
        <v>53</v>
      </c>
      <c r="B66" s="1"/>
      <c r="C66" s="9">
        <v>228430.12093500135</v>
      </c>
      <c r="D66" s="9">
        <v>225588.17225845976</v>
      </c>
      <c r="E66" s="9">
        <v>230536.07528457587</v>
      </c>
      <c r="F66" s="9">
        <v>217720.41921963176</v>
      </c>
      <c r="G66" s="9">
        <v>225197.24094751186</v>
      </c>
      <c r="H66" s="9">
        <v>212476.226143017</v>
      </c>
      <c r="I66" s="9">
        <v>226702.48612337012</v>
      </c>
      <c r="J66" s="9">
        <v>215790.21611897665</v>
      </c>
      <c r="K66" s="9">
        <v>218997.4449534319</v>
      </c>
      <c r="L66" s="9">
        <v>224340.63178602009</v>
      </c>
      <c r="M66" s="9">
        <v>215059.50864619302</v>
      </c>
      <c r="N66" s="9">
        <v>219775.01415308972</v>
      </c>
      <c r="O66" s="9">
        <v>0</v>
      </c>
      <c r="P66" s="9">
        <v>0</v>
      </c>
      <c r="Q66" s="9">
        <v>0</v>
      </c>
      <c r="R66" s="9">
        <v>0</v>
      </c>
      <c r="S66" s="9">
        <v>0</v>
      </c>
    </row>
    <row r="67" spans="1:27" s="4" customFormat="1" ht="15" customHeight="1" x14ac:dyDescent="0.35">
      <c r="A67" s="11" t="s">
        <v>54</v>
      </c>
      <c r="C67" s="9">
        <v>228430.12093500135</v>
      </c>
      <c r="D67" s="9">
        <v>225588.17225845976</v>
      </c>
      <c r="E67" s="9">
        <v>230536.07528457587</v>
      </c>
      <c r="F67" s="9">
        <v>217720.41921963176</v>
      </c>
      <c r="G67" s="9">
        <v>225197.24094751186</v>
      </c>
      <c r="H67" s="9">
        <v>212476.226143017</v>
      </c>
      <c r="I67" s="9">
        <v>226702.48612337012</v>
      </c>
      <c r="J67" s="9">
        <v>215790.21611897665</v>
      </c>
      <c r="K67" s="9">
        <v>218997.4449534319</v>
      </c>
      <c r="L67" s="9">
        <v>224340.63178602009</v>
      </c>
      <c r="M67" s="9">
        <v>215059.50864619302</v>
      </c>
      <c r="N67" s="9">
        <v>219775.01415308972</v>
      </c>
      <c r="O67" s="9">
        <v>0</v>
      </c>
      <c r="P67" s="9">
        <v>0</v>
      </c>
      <c r="Q67" s="9">
        <v>0</v>
      </c>
      <c r="R67" s="9">
        <v>0</v>
      </c>
      <c r="S67" s="9">
        <v>0</v>
      </c>
    </row>
    <row r="68" spans="1:27" s="7" customFormat="1" ht="15" customHeight="1" x14ac:dyDescent="0.35">
      <c r="A68" s="4"/>
      <c r="B68" s="4"/>
      <c r="C68" s="4"/>
      <c r="D68" s="4"/>
      <c r="E68" s="4"/>
      <c r="F68" s="4"/>
      <c r="G68" s="4"/>
      <c r="H68" s="4"/>
      <c r="I68" s="4"/>
      <c r="J68" s="4"/>
      <c r="K68" s="4"/>
      <c r="L68" s="4"/>
      <c r="M68" s="4"/>
      <c r="N68" s="4"/>
      <c r="O68" s="4"/>
      <c r="P68" s="4"/>
      <c r="Q68" s="4"/>
      <c r="R68" s="4"/>
      <c r="S68" s="4"/>
    </row>
    <row r="69" spans="1:27" s="4" customFormat="1" ht="27" customHeight="1" thickBot="1" x14ac:dyDescent="0.4">
      <c r="A69" s="13" t="s">
        <v>55</v>
      </c>
      <c r="B69" s="14"/>
      <c r="C69" s="15">
        <f t="shared" ref="C69:S69" si="6">IF(C67&gt;0,(C53+C57-C58)/C67,"")</f>
        <v>5.7717240850941348E-2</v>
      </c>
      <c r="D69" s="15">
        <f t="shared" si="6"/>
        <v>6.7102388613153985E-2</v>
      </c>
      <c r="E69" s="15">
        <f t="shared" si="6"/>
        <v>7.7123022036144809E-2</v>
      </c>
      <c r="F69" s="15">
        <f t="shared" si="6"/>
        <v>9.1180629348962081E-2</v>
      </c>
      <c r="G69" s="15">
        <f t="shared" si="6"/>
        <v>8.601038707963185E-2</v>
      </c>
      <c r="H69" s="15">
        <f t="shared" si="6"/>
        <v>9.8843172633938908E-2</v>
      </c>
      <c r="I69" s="15">
        <f t="shared" si="6"/>
        <v>0.10468662380700697</v>
      </c>
      <c r="J69" s="15">
        <f t="shared" si="6"/>
        <v>0.1143536456490562</v>
      </c>
      <c r="K69" s="15">
        <f t="shared" si="6"/>
        <v>0.12091758849136085</v>
      </c>
      <c r="L69" s="15">
        <f t="shared" si="6"/>
        <v>0.12378180612760792</v>
      </c>
      <c r="M69" s="15">
        <f t="shared" si="6"/>
        <v>0.13826159054327644</v>
      </c>
      <c r="N69" s="15">
        <f t="shared" si="6"/>
        <v>0.14587141933125711</v>
      </c>
      <c r="O69" s="15" t="str">
        <f t="shared" si="6"/>
        <v/>
      </c>
      <c r="P69" s="15" t="str">
        <f t="shared" si="6"/>
        <v/>
      </c>
      <c r="Q69" s="15" t="str">
        <f t="shared" si="6"/>
        <v/>
      </c>
      <c r="R69" s="15" t="str">
        <f t="shared" si="6"/>
        <v/>
      </c>
      <c r="S69" s="15" t="str">
        <f t="shared" si="6"/>
        <v/>
      </c>
    </row>
    <row r="70" spans="1:27" s="4" customFormat="1" ht="15" customHeight="1" x14ac:dyDescent="0.35">
      <c r="A70" s="4" t="s">
        <v>56</v>
      </c>
    </row>
    <row r="71" spans="1:27" s="4" customFormat="1" ht="22.5" customHeight="1" x14ac:dyDescent="0.35">
      <c r="J71" s="192" t="s">
        <v>57</v>
      </c>
      <c r="K71" s="192"/>
      <c r="L71" s="192"/>
      <c r="M71" s="192"/>
      <c r="N71" s="192"/>
      <c r="O71" s="192"/>
      <c r="P71" s="192"/>
      <c r="Q71" s="192"/>
      <c r="R71" s="31"/>
      <c r="S71" s="8"/>
      <c r="AA71" s="11"/>
    </row>
    <row r="72" spans="1:27" s="4" customFormat="1" ht="22.5" customHeight="1" x14ac:dyDescent="0.35">
      <c r="D72" s="83" t="s">
        <v>80</v>
      </c>
      <c r="E72" s="33"/>
      <c r="F72" s="3"/>
      <c r="G72" s="3"/>
      <c r="H72" s="3"/>
      <c r="I72" s="34"/>
      <c r="J72" s="192" t="s">
        <v>59</v>
      </c>
      <c r="K72" s="192"/>
      <c r="L72" s="192" t="s">
        <v>60</v>
      </c>
      <c r="M72" s="192"/>
      <c r="N72" s="192" t="s">
        <v>61</v>
      </c>
      <c r="O72" s="192"/>
      <c r="P72" s="192" t="s">
        <v>62</v>
      </c>
      <c r="Q72" s="192"/>
      <c r="R72" s="35"/>
      <c r="S72" s="83" t="s">
        <v>63</v>
      </c>
    </row>
    <row r="73" spans="1:27" s="4" customFormat="1" ht="22.5" customHeight="1" x14ac:dyDescent="0.35">
      <c r="D73" s="36">
        <v>5.8000000000000003E-2</v>
      </c>
      <c r="J73" s="191">
        <v>8.2400000000000001E-2</v>
      </c>
      <c r="K73" s="191"/>
      <c r="L73" s="191">
        <v>9.4600000000000004E-2</v>
      </c>
      <c r="M73" s="191"/>
      <c r="N73" s="191">
        <v>0.1129</v>
      </c>
      <c r="O73" s="191"/>
      <c r="P73" s="191">
        <v>0.13730000000000001</v>
      </c>
      <c r="Q73" s="191"/>
      <c r="R73" s="37"/>
      <c r="S73" s="36">
        <v>0.18</v>
      </c>
    </row>
    <row r="74" spans="1:27" s="38" customFormat="1" ht="15" customHeight="1" x14ac:dyDescent="0.35"/>
    <row r="77" spans="1:27" ht="15" customHeight="1" x14ac:dyDescent="0.35">
      <c r="A77" s="4"/>
      <c r="B77" s="4"/>
      <c r="C77" s="9"/>
      <c r="D77" s="9"/>
      <c r="E77" s="9"/>
      <c r="F77" s="9"/>
      <c r="G77" s="9"/>
      <c r="H77" s="9"/>
      <c r="I77" s="9"/>
      <c r="J77" s="9"/>
      <c r="K77" s="9"/>
      <c r="L77" s="9"/>
      <c r="M77" s="9"/>
      <c r="N77" s="9"/>
      <c r="O77" s="9"/>
      <c r="P77" s="9"/>
      <c r="Q77" s="9"/>
      <c r="R77" s="9"/>
      <c r="S77" s="9"/>
    </row>
    <row r="78" spans="1:27" s="38" customFormat="1" ht="15" customHeight="1" x14ac:dyDescent="0.35"/>
    <row r="79" spans="1:27" s="38" customFormat="1" ht="15" customHeight="1" x14ac:dyDescent="0.35"/>
    <row r="80" spans="1:27" s="38" customFormat="1" ht="15" customHeight="1" x14ac:dyDescent="0.35"/>
    <row r="81" spans="1:20" s="38" customFormat="1" ht="15" customHeight="1" x14ac:dyDescent="0.35"/>
    <row r="82" spans="1:20" s="38" customFormat="1" ht="15" customHeight="1" x14ac:dyDescent="0.35"/>
    <row r="83" spans="1:20" s="38" customFormat="1" ht="15" customHeight="1" x14ac:dyDescent="0.35"/>
    <row r="84" spans="1:20" s="38" customFormat="1" ht="15" customHeight="1" x14ac:dyDescent="0.35">
      <c r="T84" s="39"/>
    </row>
    <row r="85" spans="1:20" s="38" customFormat="1" ht="15" customHeight="1" x14ac:dyDescent="0.35"/>
    <row r="86" spans="1:20" s="38" customFormat="1" ht="15" customHeight="1" x14ac:dyDescent="0.35"/>
    <row r="87" spans="1:20" s="38" customFormat="1" ht="15" customHeight="1" x14ac:dyDescent="0.35"/>
    <row r="88" spans="1:20" s="38" customFormat="1" ht="15" customHeight="1" x14ac:dyDescent="0.35"/>
    <row r="89" spans="1:20" s="38" customFormat="1" ht="15" customHeight="1" x14ac:dyDescent="0.35"/>
    <row r="90" spans="1:20" s="4" customFormat="1" ht="15" customHeight="1" x14ac:dyDescent="0.35"/>
    <row r="91" spans="1:20" s="4" customFormat="1" ht="15" customHeight="1" x14ac:dyDescent="0.35"/>
    <row r="92" spans="1:20" s="4" customFormat="1" ht="15" customHeight="1" x14ac:dyDescent="0.35"/>
    <row r="93" spans="1:20" s="4" customFormat="1" ht="15" customHeight="1" x14ac:dyDescent="0.35"/>
    <row r="94" spans="1:20" ht="15" customHeight="1" x14ac:dyDescent="0.35"/>
    <row r="95" spans="1:20" s="38" customFormat="1" ht="15" customHeight="1" x14ac:dyDescent="0.35">
      <c r="A95" s="40"/>
    </row>
    <row r="103" s="38" customFormat="1" ht="11.5" x14ac:dyDescent="0.35"/>
    <row r="104" s="38" customFormat="1" ht="11.5" x14ac:dyDescent="0.35"/>
    <row r="105" s="38" customFormat="1" ht="11.5" x14ac:dyDescent="0.35"/>
    <row r="106" s="38" customFormat="1" ht="11.5" x14ac:dyDescent="0.35"/>
    <row r="205" spans="1:2" s="4" customFormat="1" ht="11.5" x14ac:dyDescent="0.35">
      <c r="A205" s="41">
        <v>41.868000000000002</v>
      </c>
      <c r="B205" s="11" t="s">
        <v>64</v>
      </c>
    </row>
    <row r="206" spans="1:2" s="4" customFormat="1" ht="11.5" x14ac:dyDescent="0.35">
      <c r="A206" s="41">
        <v>10</v>
      </c>
      <c r="B206" s="11" t="s">
        <v>65</v>
      </c>
    </row>
    <row r="207" spans="1:2" s="4" customFormat="1" ht="11.5" x14ac:dyDescent="0.35">
      <c r="A207" s="41">
        <v>1</v>
      </c>
      <c r="B207" s="11" t="s">
        <v>66</v>
      </c>
    </row>
    <row r="208" spans="1:2" s="4" customFormat="1" ht="11.5" x14ac:dyDescent="0.35">
      <c r="A208" s="41">
        <f>41.868/3.6</f>
        <v>11.63</v>
      </c>
      <c r="B208" s="11" t="s">
        <v>67</v>
      </c>
    </row>
    <row r="209" spans="1:2" s="4" customFormat="1" ht="11.5" x14ac:dyDescent="0.35">
      <c r="A209" s="41">
        <v>39.68</v>
      </c>
      <c r="B209" s="11" t="s">
        <v>68</v>
      </c>
    </row>
  </sheetData>
  <mergeCells count="10">
    <mergeCell ref="J73:K73"/>
    <mergeCell ref="L73:M73"/>
    <mergeCell ref="N73:O73"/>
    <mergeCell ref="P73:Q73"/>
    <mergeCell ref="H1:K2"/>
    <mergeCell ref="J71:Q71"/>
    <mergeCell ref="J72:K72"/>
    <mergeCell ref="L72:M72"/>
    <mergeCell ref="N72:O72"/>
    <mergeCell ref="P72:Q7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READ ME</vt:lpstr>
      <vt:lpstr>SUMMARY</vt:lpstr>
      <vt:lpstr>SUMMARY (2)</vt:lpstr>
      <vt:lpstr>EU28</vt:lpstr>
      <vt:lpstr>BE</vt:lpstr>
      <vt:lpstr>BG</vt:lpstr>
      <vt:lpstr>CZ</vt:lpstr>
      <vt:lpstr>DK</vt:lpstr>
      <vt:lpstr>DE</vt:lpstr>
      <vt:lpstr>EE</vt:lpstr>
      <vt:lpstr>EL</vt:lpstr>
      <vt:lpstr>ES</vt:lpstr>
      <vt:lpstr>FR</vt:lpstr>
      <vt:lpstr>HR</vt:lpstr>
      <vt:lpstr>IE</vt:lpstr>
      <vt:lpstr>IT</vt:lpstr>
      <vt:lpstr>CY</vt:lpstr>
      <vt:lpstr>LV</vt:lpstr>
      <vt:lpstr>LT</vt:lpstr>
      <vt:lpstr>LU</vt:lpstr>
      <vt:lpstr>HU</vt:lpstr>
      <vt:lpstr>MT</vt:lpstr>
      <vt:lpstr>NL</vt:lpstr>
      <vt:lpstr>AT</vt:lpstr>
      <vt:lpstr>PL</vt:lpstr>
      <vt:lpstr>PT</vt:lpstr>
      <vt:lpstr>RO</vt:lpstr>
      <vt:lpstr>SI</vt:lpstr>
      <vt:lpstr>SK</vt:lpstr>
      <vt:lpstr>FI</vt:lpstr>
      <vt:lpstr>SE</vt:lpstr>
      <vt:lpstr>UK</vt:lpstr>
      <vt:lpstr>NO</vt:lpstr>
      <vt:lpstr>IS</vt:lpstr>
      <vt:lpstr>AL</vt:lpstr>
      <vt:lpstr>ME</vt:lpstr>
      <vt:lpstr>MK</vt:lpstr>
      <vt:lpstr>TR</vt:lpstr>
      <vt:lpstr>IT!Print_Area</vt:lpstr>
      <vt:lpstr>SUMMARY!Print_Area</vt:lpstr>
      <vt:lpstr>'SUMMARY (2)'!Print_Area</vt:lpstr>
      <vt:lpstr>IT!Print_Titles</vt:lpstr>
    </vt:vector>
  </TitlesOfParts>
  <Company>European Commission - Eurostat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SHARES 2015</dc:title>
  <dc:creator>DIAZ ALONSO Fernando (ESTAT)</dc:creator>
  <cp:lastModifiedBy>Windows User</cp:lastModifiedBy>
  <dcterms:created xsi:type="dcterms:W3CDTF">2017-02-02T14:13:56Z</dcterms:created>
  <dcterms:modified xsi:type="dcterms:W3CDTF">2017-08-30T18:30:55Z</dcterms:modified>
  <cp:contentStatus>Preliminary results</cp:contentStatus>
</cp:coreProperties>
</file>